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6" windowHeight="9636"/>
  </bookViews>
  <sheets>
    <sheet name="Лист1" sheetId="1" r:id="rId1"/>
  </sheets>
  <definedNames>
    <definedName name="_xlnm.Print_Area" localSheetId="0">Лист1!$A$1:$P$105</definedName>
  </definedNames>
  <calcPr calcId="145621"/>
</workbook>
</file>

<file path=xl/calcChain.xml><?xml version="1.0" encoding="utf-8"?>
<calcChain xmlns="http://schemas.openxmlformats.org/spreadsheetml/2006/main">
  <c r="D17" i="1" l="1"/>
  <c r="G17" i="1"/>
  <c r="H17" i="1" s="1"/>
  <c r="K17" i="1"/>
  <c r="L17" i="1" s="1"/>
  <c r="Q17" i="1"/>
  <c r="D15" i="1"/>
  <c r="G15" i="1"/>
  <c r="H15" i="1" s="1"/>
  <c r="K15" i="1"/>
  <c r="L15" i="1" s="1"/>
  <c r="Q15" i="1"/>
  <c r="D16" i="1"/>
  <c r="G16" i="1"/>
  <c r="H16" i="1" s="1"/>
  <c r="K16" i="1"/>
  <c r="L16" i="1"/>
  <c r="N16" i="1"/>
  <c r="Q16" i="1"/>
  <c r="H76" i="1"/>
  <c r="K76" i="1"/>
  <c r="N76" i="1" s="1"/>
  <c r="L76" i="1"/>
  <c r="P76" i="1" s="1"/>
  <c r="Q76" i="1"/>
  <c r="H85" i="1"/>
  <c r="K85" i="1"/>
  <c r="L85" i="1" s="1"/>
  <c r="Q85" i="1"/>
  <c r="N17" i="1" l="1"/>
  <c r="P16" i="1"/>
  <c r="P17" i="1"/>
  <c r="P15" i="1"/>
  <c r="N15" i="1"/>
  <c r="P85" i="1"/>
  <c r="N85" i="1"/>
  <c r="H80" i="1" l="1"/>
  <c r="K80" i="1"/>
  <c r="L80" i="1" s="1"/>
  <c r="Q80" i="1"/>
  <c r="H81" i="1"/>
  <c r="K81" i="1"/>
  <c r="L81" i="1" s="1"/>
  <c r="Q81" i="1"/>
  <c r="H82" i="1"/>
  <c r="K82" i="1"/>
  <c r="L82" i="1" s="1"/>
  <c r="Q82" i="1"/>
  <c r="H83" i="1"/>
  <c r="K83" i="1"/>
  <c r="L83" i="1" s="1"/>
  <c r="Q83" i="1"/>
  <c r="H74" i="1"/>
  <c r="K74" i="1"/>
  <c r="L74" i="1" s="1"/>
  <c r="Q74" i="1"/>
  <c r="H75" i="1"/>
  <c r="K75" i="1"/>
  <c r="L75" i="1" s="1"/>
  <c r="N75" i="1"/>
  <c r="Q75" i="1"/>
  <c r="H77" i="1"/>
  <c r="K77" i="1"/>
  <c r="L77" i="1" s="1"/>
  <c r="N77" i="1"/>
  <c r="Q77" i="1"/>
  <c r="H78" i="1"/>
  <c r="K78" i="1"/>
  <c r="L78" i="1" s="1"/>
  <c r="N78" i="1"/>
  <c r="Q78" i="1"/>
  <c r="H79" i="1"/>
  <c r="K79" i="1"/>
  <c r="L79" i="1" s="1"/>
  <c r="N79" i="1"/>
  <c r="Q79" i="1"/>
  <c r="H84" i="1"/>
  <c r="K84" i="1"/>
  <c r="L84" i="1" s="1"/>
  <c r="Q84" i="1"/>
  <c r="P74" i="1" l="1"/>
  <c r="P82" i="1"/>
  <c r="P80" i="1"/>
  <c r="P83" i="1"/>
  <c r="P81" i="1"/>
  <c r="N84" i="1"/>
  <c r="N83" i="1"/>
  <c r="N82" i="1"/>
  <c r="N81" i="1"/>
  <c r="N80" i="1"/>
  <c r="P84" i="1"/>
  <c r="P79" i="1"/>
  <c r="P78" i="1"/>
  <c r="P77" i="1"/>
  <c r="P75" i="1"/>
  <c r="N74" i="1"/>
  <c r="D46" i="1" l="1"/>
  <c r="G46" i="1"/>
  <c r="H46" i="1" s="1"/>
  <c r="K46" i="1"/>
  <c r="L46" i="1" s="1"/>
  <c r="Q46" i="1"/>
  <c r="D5" i="1"/>
  <c r="G5" i="1"/>
  <c r="H5" i="1" s="1"/>
  <c r="K5" i="1"/>
  <c r="Q5" i="1"/>
  <c r="D21" i="1"/>
  <c r="G21" i="1"/>
  <c r="H21" i="1" s="1"/>
  <c r="K21" i="1"/>
  <c r="L21" i="1" s="1"/>
  <c r="Q21" i="1"/>
  <c r="D39" i="1"/>
  <c r="G39" i="1"/>
  <c r="H39" i="1" s="1"/>
  <c r="K39" i="1"/>
  <c r="L39" i="1" s="1"/>
  <c r="Q39" i="1"/>
  <c r="D41" i="1"/>
  <c r="G41" i="1"/>
  <c r="H41" i="1" s="1"/>
  <c r="K41" i="1"/>
  <c r="L41" i="1" s="1"/>
  <c r="Q41" i="1"/>
  <c r="D40" i="1"/>
  <c r="G40" i="1"/>
  <c r="H40" i="1" s="1"/>
  <c r="K40" i="1"/>
  <c r="L40" i="1" s="1"/>
  <c r="Q40" i="1"/>
  <c r="D8" i="1"/>
  <c r="G8" i="1"/>
  <c r="H8" i="1" s="1"/>
  <c r="K8" i="1"/>
  <c r="Q8" i="1"/>
  <c r="G59" i="1"/>
  <c r="G60" i="1"/>
  <c r="G61" i="1"/>
  <c r="G62" i="1"/>
  <c r="G63" i="1"/>
  <c r="G64" i="1"/>
  <c r="G65" i="1"/>
  <c r="G66" i="1"/>
  <c r="G67" i="1"/>
  <c r="G68" i="1"/>
  <c r="G69" i="1"/>
  <c r="G70" i="1"/>
  <c r="G71" i="1"/>
  <c r="G72" i="1"/>
  <c r="G58" i="1"/>
  <c r="G45" i="1"/>
  <c r="G48" i="1"/>
  <c r="G49" i="1"/>
  <c r="G50" i="1"/>
  <c r="G51" i="1"/>
  <c r="G52" i="1"/>
  <c r="G53" i="1"/>
  <c r="G54" i="1"/>
  <c r="G55" i="1"/>
  <c r="G56" i="1"/>
  <c r="G44" i="1"/>
  <c r="G14" i="1"/>
  <c r="G18" i="1"/>
  <c r="G19" i="1"/>
  <c r="G20" i="1"/>
  <c r="G22" i="1"/>
  <c r="G23" i="1"/>
  <c r="G24" i="1"/>
  <c r="G25" i="1"/>
  <c r="G26" i="1"/>
  <c r="G27" i="1"/>
  <c r="G28" i="1"/>
  <c r="G29" i="1"/>
  <c r="G30" i="1"/>
  <c r="G31" i="1"/>
  <c r="G32" i="1"/>
  <c r="G33" i="1"/>
  <c r="G34" i="1"/>
  <c r="G36" i="1"/>
  <c r="G35" i="1"/>
  <c r="G47" i="1"/>
  <c r="G38" i="1"/>
  <c r="G42" i="1"/>
  <c r="G13" i="1"/>
  <c r="G7" i="1"/>
  <c r="H7" i="1" s="1"/>
  <c r="G9" i="1"/>
  <c r="H9" i="1" s="1"/>
  <c r="G10" i="1"/>
  <c r="H10" i="1" s="1"/>
  <c r="G6" i="1"/>
  <c r="H6" i="1" s="1"/>
  <c r="G4" i="1"/>
  <c r="H4" i="1" s="1"/>
  <c r="D4" i="1"/>
  <c r="Q4" i="1"/>
  <c r="D7" i="1"/>
  <c r="K7" i="1"/>
  <c r="Q7" i="1"/>
  <c r="D9" i="1"/>
  <c r="K9" i="1"/>
  <c r="Q9" i="1"/>
  <c r="D10" i="1"/>
  <c r="K10" i="1"/>
  <c r="Q10" i="1"/>
  <c r="D6" i="1"/>
  <c r="K6" i="1"/>
  <c r="L6" i="1" s="1"/>
  <c r="Q6" i="1"/>
  <c r="Q42" i="1"/>
  <c r="K42" i="1"/>
  <c r="L42" i="1" s="1"/>
  <c r="D42" i="1"/>
  <c r="N5" i="1" l="1"/>
  <c r="P5" i="1"/>
  <c r="N21" i="1"/>
  <c r="N46" i="1"/>
  <c r="P46" i="1"/>
  <c r="P21" i="1"/>
  <c r="N40" i="1"/>
  <c r="P40" i="1"/>
  <c r="N39" i="1"/>
  <c r="P39" i="1"/>
  <c r="N8" i="1"/>
  <c r="N41" i="1"/>
  <c r="P41" i="1"/>
  <c r="P8" i="1"/>
  <c r="N7" i="1"/>
  <c r="N4" i="1"/>
  <c r="P7" i="1"/>
  <c r="N10" i="1"/>
  <c r="P10" i="1"/>
  <c r="N6" i="1"/>
  <c r="N9" i="1"/>
  <c r="P4" i="1"/>
  <c r="P6" i="1"/>
  <c r="P9" i="1"/>
  <c r="N42" i="1"/>
  <c r="H42" i="1"/>
  <c r="P42" i="1" s="1"/>
  <c r="P12" i="1"/>
  <c r="P37" i="1"/>
  <c r="N12" i="1"/>
  <c r="N37" i="1"/>
  <c r="N96" i="1"/>
  <c r="D35" i="1"/>
  <c r="H35" i="1"/>
  <c r="K35" i="1"/>
  <c r="Q35" i="1"/>
  <c r="D47" i="1"/>
  <c r="H47" i="1"/>
  <c r="K47" i="1"/>
  <c r="L47" i="1" s="1"/>
  <c r="Q47" i="1"/>
  <c r="D38" i="1"/>
  <c r="H38" i="1"/>
  <c r="K38" i="1"/>
  <c r="L38" i="1" s="1"/>
  <c r="Q38" i="1"/>
  <c r="Q31" i="1"/>
  <c r="K31" i="1"/>
  <c r="D31" i="1"/>
  <c r="Q56" i="1"/>
  <c r="K56" i="1"/>
  <c r="D56" i="1"/>
  <c r="Q13" i="1"/>
  <c r="Q14" i="1"/>
  <c r="Q18" i="1"/>
  <c r="Q19" i="1"/>
  <c r="Q20" i="1"/>
  <c r="Q22" i="1"/>
  <c r="Q23" i="1"/>
  <c r="Q24" i="1"/>
  <c r="Q25" i="1"/>
  <c r="Q26" i="1"/>
  <c r="Q27" i="1"/>
  <c r="Q28" i="1"/>
  <c r="Q29" i="1"/>
  <c r="Q30" i="1"/>
  <c r="Q32" i="1"/>
  <c r="Q33" i="1"/>
  <c r="Q34" i="1"/>
  <c r="Q36" i="1"/>
  <c r="Q44" i="1"/>
  <c r="Q45" i="1"/>
  <c r="Q48" i="1"/>
  <c r="Q49" i="1"/>
  <c r="Q50" i="1"/>
  <c r="Q51" i="1"/>
  <c r="Q52" i="1"/>
  <c r="Q53" i="1"/>
  <c r="Q54" i="1"/>
  <c r="Q55" i="1"/>
  <c r="Q58" i="1"/>
  <c r="Q59" i="1"/>
  <c r="Q60" i="1"/>
  <c r="Q61" i="1"/>
  <c r="Q62" i="1"/>
  <c r="Q63" i="1"/>
  <c r="Q64" i="1"/>
  <c r="Q65" i="1"/>
  <c r="Q66" i="1"/>
  <c r="Q67" i="1"/>
  <c r="Q68" i="1"/>
  <c r="Q69" i="1"/>
  <c r="Q70" i="1"/>
  <c r="Q71" i="1"/>
  <c r="Q72" i="1"/>
  <c r="Q96" i="1"/>
  <c r="K48" i="1"/>
  <c r="L48" i="1" s="1"/>
  <c r="D48" i="1"/>
  <c r="K25" i="1"/>
  <c r="H25" i="1"/>
  <c r="D25" i="1"/>
  <c r="N48" i="1" l="1"/>
  <c r="N31" i="1"/>
  <c r="N56" i="1"/>
  <c r="P38" i="1"/>
  <c r="P47" i="1"/>
  <c r="N38" i="1"/>
  <c r="N47" i="1"/>
  <c r="N35" i="1"/>
  <c r="N25" i="1"/>
  <c r="L35" i="1"/>
  <c r="P35" i="1" s="1"/>
  <c r="L31" i="1"/>
  <c r="H31" i="1"/>
  <c r="L56" i="1"/>
  <c r="H56" i="1"/>
  <c r="H48" i="1"/>
  <c r="P48" i="1" s="1"/>
  <c r="L25" i="1"/>
  <c r="P25" i="1" s="1"/>
  <c r="P31" i="1" l="1"/>
  <c r="P56" i="1"/>
  <c r="D22" i="1"/>
  <c r="D18" i="1" l="1"/>
  <c r="D59" i="1" l="1"/>
  <c r="K59" i="1"/>
  <c r="L59" i="1" s="1"/>
  <c r="H59" i="1" l="1"/>
  <c r="P59" i="1" s="1"/>
  <c r="N59" i="1"/>
  <c r="L96" i="1"/>
  <c r="P96" i="1" s="1"/>
  <c r="M98" i="1" l="1"/>
  <c r="D51" i="1" l="1"/>
  <c r="K51" i="1"/>
  <c r="L51" i="1" s="1"/>
  <c r="H51" i="1" l="1"/>
  <c r="P51" i="1" s="1"/>
  <c r="N51" i="1"/>
  <c r="D23" i="1"/>
  <c r="K23" i="1"/>
  <c r="D19" i="1" l="1"/>
  <c r="D20" i="1"/>
  <c r="D24" i="1"/>
  <c r="D55" i="1"/>
  <c r="D45" i="1"/>
  <c r="D29" i="1"/>
  <c r="D27" i="1"/>
  <c r="D28" i="1"/>
  <c r="D13" i="1"/>
  <c r="D44" i="1"/>
  <c r="D14" i="1"/>
  <c r="D50" i="1"/>
  <c r="D52" i="1"/>
  <c r="D54" i="1"/>
  <c r="D53" i="1"/>
  <c r="D49" i="1"/>
  <c r="D30" i="1"/>
  <c r="D58" i="1"/>
  <c r="D60" i="1"/>
  <c r="D34" i="1"/>
  <c r="D61" i="1"/>
  <c r="D62" i="1"/>
  <c r="D63" i="1"/>
  <c r="D64" i="1"/>
  <c r="D65" i="1"/>
  <c r="D66" i="1"/>
  <c r="D67" i="1"/>
  <c r="D68" i="1"/>
  <c r="D32" i="1"/>
  <c r="D33" i="1"/>
  <c r="D69" i="1"/>
  <c r="D70" i="1"/>
  <c r="D71" i="1"/>
  <c r="D26" i="1"/>
  <c r="D72" i="1"/>
  <c r="D36" i="1"/>
  <c r="I98" i="1" l="1"/>
  <c r="E98" i="1"/>
  <c r="Q98" i="1" l="1"/>
  <c r="N23" i="1"/>
  <c r="H19" i="1"/>
  <c r="K29" i="1"/>
  <c r="L29" i="1" s="1"/>
  <c r="K27" i="1"/>
  <c r="K28" i="1"/>
  <c r="K13" i="1"/>
  <c r="K44" i="1"/>
  <c r="K14" i="1"/>
  <c r="K50" i="1"/>
  <c r="K52" i="1"/>
  <c r="K54" i="1"/>
  <c r="K53" i="1"/>
  <c r="K49" i="1"/>
  <c r="K30" i="1"/>
  <c r="K58" i="1"/>
  <c r="K60" i="1"/>
  <c r="K34" i="1"/>
  <c r="K61" i="1"/>
  <c r="K62" i="1"/>
  <c r="K63" i="1"/>
  <c r="K64" i="1"/>
  <c r="K65" i="1"/>
  <c r="K66" i="1"/>
  <c r="K67" i="1"/>
  <c r="K68" i="1"/>
  <c r="K32" i="1"/>
  <c r="K33" i="1"/>
  <c r="K69" i="1"/>
  <c r="K70" i="1"/>
  <c r="K71" i="1"/>
  <c r="K26" i="1"/>
  <c r="K72" i="1"/>
  <c r="K36" i="1"/>
  <c r="K22" i="1"/>
  <c r="K18" i="1"/>
  <c r="K19" i="1"/>
  <c r="N19" i="1" s="1"/>
  <c r="K20" i="1"/>
  <c r="K24" i="1"/>
  <c r="K55" i="1"/>
  <c r="K45" i="1"/>
  <c r="N24" i="1" l="1"/>
  <c r="N72" i="1"/>
  <c r="N70" i="1"/>
  <c r="N61" i="1"/>
  <c r="N60" i="1"/>
  <c r="N53" i="1"/>
  <c r="N14" i="1"/>
  <c r="N27" i="1"/>
  <c r="N64" i="1"/>
  <c r="N34" i="1"/>
  <c r="N58" i="1"/>
  <c r="N44" i="1"/>
  <c r="N29" i="1"/>
  <c r="N45" i="1"/>
  <c r="N55" i="1"/>
  <c r="N18" i="1"/>
  <c r="N71" i="1"/>
  <c r="N32" i="1"/>
  <c r="N66" i="1"/>
  <c r="N62" i="1"/>
  <c r="N49" i="1"/>
  <c r="N54" i="1"/>
  <c r="N28" i="1"/>
  <c r="N52" i="1"/>
  <c r="H22" i="1"/>
  <c r="N22" i="1"/>
  <c r="H68" i="1"/>
  <c r="N68" i="1"/>
  <c r="H65" i="1"/>
  <c r="N65" i="1"/>
  <c r="N20" i="1"/>
  <c r="N36" i="1"/>
  <c r="H26" i="1"/>
  <c r="N26" i="1"/>
  <c r="H69" i="1"/>
  <c r="N69" i="1"/>
  <c r="H50" i="1"/>
  <c r="N50" i="1"/>
  <c r="N33" i="1"/>
  <c r="N67" i="1"/>
  <c r="N63" i="1"/>
  <c r="N30" i="1"/>
  <c r="H13" i="1"/>
  <c r="N13" i="1"/>
  <c r="H18" i="1"/>
  <c r="L55" i="1"/>
  <c r="L19" i="1"/>
  <c r="P19" i="1" s="1"/>
  <c r="L18" i="1"/>
  <c r="L22" i="1"/>
  <c r="L26" i="1"/>
  <c r="L71" i="1"/>
  <c r="L69" i="1"/>
  <c r="L68" i="1"/>
  <c r="L67" i="1"/>
  <c r="L65" i="1"/>
  <c r="L63" i="1"/>
  <c r="L61" i="1"/>
  <c r="L30" i="1"/>
  <c r="L53" i="1"/>
  <c r="L54" i="1"/>
  <c r="L28" i="1"/>
  <c r="H55" i="1"/>
  <c r="H36" i="1"/>
  <c r="H23" i="1"/>
  <c r="H72" i="1"/>
  <c r="H70" i="1"/>
  <c r="H33" i="1"/>
  <c r="H32" i="1"/>
  <c r="H66" i="1"/>
  <c r="H64" i="1"/>
  <c r="H62" i="1"/>
  <c r="H34" i="1"/>
  <c r="H58" i="1"/>
  <c r="H49" i="1"/>
  <c r="H52" i="1"/>
  <c r="H44" i="1"/>
  <c r="H27" i="1"/>
  <c r="L24" i="1"/>
  <c r="L20" i="1"/>
  <c r="L36" i="1"/>
  <c r="L23" i="1"/>
  <c r="L72" i="1"/>
  <c r="L70" i="1"/>
  <c r="L33" i="1"/>
  <c r="L32" i="1"/>
  <c r="L66" i="1"/>
  <c r="L64" i="1"/>
  <c r="L62" i="1"/>
  <c r="L34" i="1"/>
  <c r="L58" i="1"/>
  <c r="L49" i="1"/>
  <c r="L52" i="1"/>
  <c r="L50" i="1"/>
  <c r="L44" i="1"/>
  <c r="L13" i="1"/>
  <c r="L27" i="1"/>
  <c r="H24" i="1"/>
  <c r="H20" i="1"/>
  <c r="H71" i="1"/>
  <c r="H67" i="1"/>
  <c r="H63" i="1"/>
  <c r="H61" i="1"/>
  <c r="H53" i="1"/>
  <c r="H54" i="1"/>
  <c r="H28" i="1"/>
  <c r="H29" i="1"/>
  <c r="P29" i="1" s="1"/>
  <c r="H45" i="1"/>
  <c r="L45" i="1"/>
  <c r="L14" i="1"/>
  <c r="H14" i="1"/>
  <c r="L60" i="1"/>
  <c r="H60" i="1"/>
  <c r="P55" i="1" l="1"/>
  <c r="P24" i="1"/>
  <c r="P20" i="1"/>
  <c r="P28" i="1"/>
  <c r="P53" i="1"/>
  <c r="P69" i="1"/>
  <c r="P63" i="1"/>
  <c r="P52" i="1"/>
  <c r="P66" i="1"/>
  <c r="P14" i="1"/>
  <c r="P70" i="1"/>
  <c r="P36" i="1"/>
  <c r="P13" i="1"/>
  <c r="P30" i="1"/>
  <c r="N98" i="1"/>
  <c r="P98" i="1" s="1"/>
  <c r="P100" i="1" s="1"/>
  <c r="P34" i="1"/>
  <c r="P60" i="1"/>
  <c r="P71" i="1"/>
  <c r="P44" i="1"/>
  <c r="P18" i="1"/>
  <c r="P67" i="1"/>
  <c r="P27" i="1"/>
  <c r="P68" i="1"/>
  <c r="P49" i="1"/>
  <c r="P62" i="1"/>
  <c r="P32" i="1"/>
  <c r="P72" i="1"/>
  <c r="P45" i="1"/>
  <c r="P54" i="1"/>
  <c r="P61" i="1"/>
  <c r="P58" i="1"/>
  <c r="P64" i="1"/>
  <c r="P33" i="1"/>
  <c r="P23" i="1"/>
  <c r="P50" i="1"/>
  <c r="P26" i="1"/>
  <c r="P65" i="1"/>
  <c r="P22" i="1"/>
</calcChain>
</file>

<file path=xl/sharedStrings.xml><?xml version="1.0" encoding="utf-8"?>
<sst xmlns="http://schemas.openxmlformats.org/spreadsheetml/2006/main" count="123" uniqueCount="119">
  <si>
    <t>Кол-во пачек</t>
  </si>
  <si>
    <t>Цена</t>
  </si>
  <si>
    <t>Кол-во:</t>
  </si>
  <si>
    <t xml:space="preserve">Итого: </t>
  </si>
  <si>
    <t>Весом за кг.</t>
  </si>
  <si>
    <t>Можно подписать для себя с прайса или под заказ. Сделаем расчёт с Вашей скидкой!</t>
  </si>
  <si>
    <t xml:space="preserve">Наименование: </t>
  </si>
  <si>
    <t>Сумма</t>
  </si>
  <si>
    <t>Скидка</t>
  </si>
  <si>
    <t>Вес, кг</t>
  </si>
  <si>
    <t xml:space="preserve"> 5 кг</t>
  </si>
  <si>
    <t>50кг</t>
  </si>
  <si>
    <t>До 12 видов - ОБЯЗАТЕЛЬНО РЕКОМЕНДУЕМ ВЗЯТЬ</t>
  </si>
  <si>
    <t>100кг</t>
  </si>
  <si>
    <t>Делаем скидку: поставь свою!</t>
  </si>
  <si>
    <t>лично</t>
  </si>
  <si>
    <t>200кг</t>
  </si>
  <si>
    <r>
      <rPr>
        <sz val="11"/>
        <color rgb="FFFF0000"/>
        <rFont val="Calibri"/>
        <family val="2"/>
        <charset val="204"/>
        <scheme val="minor"/>
      </rPr>
      <t>Цветы иван чая</t>
    </r>
    <r>
      <rPr>
        <sz val="11"/>
        <color theme="1"/>
        <rFont val="Calibri"/>
        <family val="2"/>
        <charset val="204"/>
        <scheme val="minor"/>
      </rPr>
      <t xml:space="preserve"> (кипрея)</t>
    </r>
  </si>
  <si>
    <r>
      <rPr>
        <sz val="11"/>
        <color rgb="FFFF0000"/>
        <rFont val="Calibri"/>
        <family val="2"/>
        <charset val="204"/>
        <scheme val="minor"/>
      </rPr>
      <t>Со смородиной</t>
    </r>
    <r>
      <rPr>
        <sz val="11"/>
        <rFont val="Calibri"/>
        <family val="2"/>
        <charset val="204"/>
        <scheme val="minor"/>
      </rPr>
      <t xml:space="preserve">. </t>
    </r>
    <r>
      <rPr>
        <sz val="9"/>
        <rFont val="Calibri"/>
        <family val="2"/>
        <charset val="204"/>
        <scheme val="minor"/>
      </rPr>
      <t>Состав: Иван-чай ферментирован-ванный, лист чёрной смородины. Смородина даёт приятный нежный аромат, помогает утолить жажду, полезна для зрения, показана при гастрите. Хороший чай для любого времени дня.</t>
    </r>
  </si>
  <si>
    <r>
      <rPr>
        <sz val="11"/>
        <color rgb="FFFF0000"/>
        <rFont val="Calibri"/>
        <family val="2"/>
        <charset val="204"/>
        <scheme val="minor"/>
      </rPr>
      <t>С шиповником</t>
    </r>
    <r>
      <rPr>
        <sz val="11"/>
        <color theme="1"/>
        <rFont val="Calibri"/>
        <family val="2"/>
        <charset val="204"/>
        <scheme val="minor"/>
      </rPr>
      <t xml:space="preserve">. </t>
    </r>
    <r>
      <rPr>
        <sz val="9"/>
        <color theme="1"/>
        <rFont val="Calibri"/>
        <family val="2"/>
        <charset val="204"/>
        <scheme val="minor"/>
      </rPr>
      <t>Состав: ферментированный Иван-чай, плоды шиповника. Очень полезен такой напиток при простудных заболеваниях, усталости, воспалениях, атак же уменьшает количество холестерина в крови, имеет много витаминов и микроэлементов. Вам на здоровье!</t>
    </r>
  </si>
  <si>
    <r>
      <rPr>
        <sz val="11"/>
        <color rgb="FFFF0000"/>
        <rFont val="Calibri"/>
        <family val="2"/>
        <charset val="204"/>
        <scheme val="minor"/>
      </rPr>
      <t>С шалфеем</t>
    </r>
    <r>
      <rPr>
        <sz val="11"/>
        <color theme="1"/>
        <rFont val="Calibri"/>
        <family val="2"/>
        <charset val="204"/>
        <scheme val="minor"/>
      </rPr>
      <t xml:space="preserve">. </t>
    </r>
    <r>
      <rPr>
        <sz val="9"/>
        <color theme="1"/>
        <rFont val="Calibri"/>
        <family val="2"/>
        <charset val="204"/>
        <scheme val="minor"/>
      </rPr>
      <t>Гармоничное сочетание шалфея и Иван-чая подойдёт на каждый день. Шалфей помогает при простуде, способствует улучшению памяти, снижает потоотделение. Приятный на вкус шалфей. Гармоничное сочетание шалфея и Иван-чая подойдёт чайный напиток подойдёт на каждый день, в любое время дня!</t>
    </r>
  </si>
  <si>
    <r>
      <rPr>
        <sz val="11"/>
        <color rgb="FFFF0000"/>
        <rFont val="Calibri"/>
        <family val="2"/>
        <charset val="204"/>
        <scheme val="minor"/>
      </rPr>
      <t>С чабрецом</t>
    </r>
    <r>
      <rPr>
        <sz val="11"/>
        <color theme="1"/>
        <rFont val="Calibri"/>
        <family val="2"/>
        <charset val="204"/>
        <scheme val="minor"/>
      </rPr>
      <t xml:space="preserve">. </t>
    </r>
    <r>
      <rPr>
        <sz val="9"/>
        <color theme="1"/>
        <rFont val="Calibri"/>
        <family val="2"/>
        <charset val="204"/>
        <scheme val="minor"/>
      </rPr>
      <t>Состав: ферментированный Иван-чай, чабрец. Приятный вкус и яркий аромат Сибирского чая Вы запомните надолго. Чабрец - яркий и запоминающийся по вкусу, такой чай можно заваривать в любое время дня!</t>
    </r>
  </si>
  <si>
    <r>
      <rPr>
        <sz val="11"/>
        <color rgb="FFFF0000"/>
        <rFont val="Calibri"/>
        <family val="2"/>
        <charset val="204"/>
        <scheme val="minor"/>
      </rPr>
      <t>С рябиной и облепихой</t>
    </r>
    <r>
      <rPr>
        <sz val="11"/>
        <color theme="1"/>
        <rFont val="Calibri"/>
        <family val="2"/>
        <charset val="204"/>
        <scheme val="minor"/>
      </rPr>
      <t>.</t>
    </r>
  </si>
  <si>
    <r>
      <rPr>
        <sz val="11"/>
        <color rgb="FFFF0000"/>
        <rFont val="Calibri"/>
        <family val="2"/>
        <charset val="204"/>
        <scheme val="minor"/>
      </rPr>
      <t>С облепихой ягодой</t>
    </r>
    <r>
      <rPr>
        <sz val="11"/>
        <color theme="1"/>
        <rFont val="Calibri"/>
        <family val="2"/>
        <charset val="204"/>
        <scheme val="minor"/>
      </rPr>
      <t xml:space="preserve"> - </t>
    </r>
    <r>
      <rPr>
        <sz val="9"/>
        <color theme="1"/>
        <rFont val="Calibri"/>
        <family val="2"/>
        <charset val="204"/>
        <scheme val="minor"/>
      </rPr>
      <t>простое вкусное сочетание с Иван чаем ферментированным!!!</t>
    </r>
  </si>
  <si>
    <r>
      <rPr>
        <sz val="11"/>
        <color rgb="FFFF0000"/>
        <rFont val="Calibri"/>
        <family val="2"/>
        <charset val="204"/>
        <scheme val="minor"/>
      </rPr>
      <t>С мятой</t>
    </r>
    <r>
      <rPr>
        <sz val="11"/>
        <color theme="1"/>
        <rFont val="Calibri"/>
        <family val="2"/>
        <charset val="204"/>
        <scheme val="minor"/>
      </rPr>
      <t xml:space="preserve">. </t>
    </r>
    <r>
      <rPr>
        <sz val="9"/>
        <color theme="1"/>
        <rFont val="Calibri"/>
        <family val="2"/>
        <charset val="204"/>
        <scheme val="minor"/>
      </rPr>
      <t xml:space="preserve">Состав: Иван-чай ферментированный, мята. Приятный вкус и аромат мяты успокоит и придаст Вам гармонии, поможет снизить артериальное давление, показан при тошнот
е и высоком давлении. Приятного Вам чаепития!
</t>
    </r>
  </si>
  <si>
    <r>
      <rPr>
        <sz val="11"/>
        <color rgb="FFFF0000"/>
        <rFont val="Calibri"/>
        <family val="2"/>
        <charset val="204"/>
        <scheme val="minor"/>
      </rPr>
      <t>С мелиссой</t>
    </r>
    <r>
      <rPr>
        <sz val="11"/>
        <color theme="1"/>
        <rFont val="Calibri"/>
        <family val="2"/>
        <charset val="204"/>
        <scheme val="minor"/>
      </rPr>
      <t xml:space="preserve">. </t>
    </r>
    <r>
      <rPr>
        <sz val="9"/>
        <color theme="1"/>
        <rFont val="Calibri"/>
        <family val="2"/>
        <charset val="204"/>
        <scheme val="minor"/>
      </rPr>
      <t>Состав:  Иван-чай ферментированный, мелисса лимонная. Нежный вкус и аромат мелиссы приятен и мягок, с нежными нотками лимона, хороша для сердца и сосудов, регулирует давление. Приятного Вам чаепития!</t>
    </r>
  </si>
  <si>
    <r>
      <rPr>
        <sz val="11"/>
        <color rgb="FFFF0000"/>
        <rFont val="Calibri"/>
        <family val="2"/>
        <charset val="204"/>
        <scheme val="minor"/>
      </rPr>
      <t>С липой</t>
    </r>
    <r>
      <rPr>
        <sz val="9"/>
        <color theme="1"/>
        <rFont val="Calibri"/>
        <family val="2"/>
        <charset val="204"/>
        <scheme val="minor"/>
      </rPr>
      <t xml:space="preserve"> - липовый мед ели?  Состав: Иван-чай ферментированный, цвет и листья липы.</t>
    </r>
  </si>
  <si>
    <r>
      <rPr>
        <sz val="11"/>
        <color rgb="FFFF0000"/>
        <rFont val="Calibri"/>
        <family val="2"/>
        <charset val="204"/>
        <scheme val="minor"/>
      </rPr>
      <t>С лабазником (таволгой)</t>
    </r>
    <r>
      <rPr>
        <sz val="11"/>
        <color theme="1"/>
        <rFont val="Calibri"/>
        <family val="2"/>
        <charset val="204"/>
        <scheme val="minor"/>
      </rPr>
      <t xml:space="preserve">. </t>
    </r>
    <r>
      <rPr>
        <sz val="9"/>
        <color theme="1"/>
        <rFont val="Calibri"/>
        <family val="2"/>
        <charset val="204"/>
        <scheme val="minor"/>
      </rPr>
      <t xml:space="preserve">Состав: Иван чай (ферм.) мощная трава + Трава лабазника рекомендована для снятия усталости, улучшения качества сна, вылечить насморк. Показана кормящим матерям для улучшения лактации молока, успокаивает. Заваривать можно как днём так и вечером. Приятного Вам чаепития!
</t>
    </r>
  </si>
  <si>
    <r>
      <rPr>
        <sz val="11"/>
        <color rgb="FFFF0000"/>
        <rFont val="Calibri"/>
        <family val="2"/>
        <charset val="204"/>
        <scheme val="minor"/>
      </rPr>
      <t>Для мужчин</t>
    </r>
    <r>
      <rPr>
        <sz val="11"/>
        <color theme="1"/>
        <rFont val="Calibri"/>
        <family val="2"/>
        <charset val="204"/>
        <scheme val="minor"/>
      </rPr>
      <t xml:space="preserve"> -</t>
    </r>
    <r>
      <rPr>
        <sz val="9"/>
        <color theme="1"/>
        <rFont val="Calibri"/>
        <family val="2"/>
        <charset val="204"/>
        <scheme val="minor"/>
      </rPr>
      <t>бодрящий чай, придает силу мужскую, женщины тоже пьют с удовольствием. Такой букет несёт и вкус, и пользу. Каждая травка проходит по всему организму, на слабые места мужчины - есть ответ, хороший укрепляющий сбор, придаст энергии и сил. БЕЗ КОФЕИНА! Состав: ферментированный Иван-чай и ферм. лист бадана, золотой корень, спорыш, сагаан-дали, маралий корень, чабрец, донник, зверобой, лист: березы, толокнянки, бессмертник, корень лопуха и пырея, мужик корень, тысячелистник. Отличный чайный напиток для мужчин и не только. Приятного чаепития!</t>
    </r>
  </si>
  <si>
    <r>
      <rPr>
        <sz val="11"/>
        <color rgb="FFFF0000"/>
        <rFont val="Calibri"/>
        <family val="2"/>
        <charset val="204"/>
        <scheme val="minor"/>
      </rPr>
      <t>С курильским чаем</t>
    </r>
    <r>
      <rPr>
        <sz val="11"/>
        <color theme="1"/>
        <rFont val="Calibri"/>
        <family val="2"/>
        <charset val="204"/>
        <scheme val="minor"/>
      </rPr>
      <t xml:space="preserve">. </t>
    </r>
    <r>
      <rPr>
        <sz val="9"/>
        <color theme="1"/>
        <rFont val="Calibri"/>
        <family val="2"/>
        <charset val="204"/>
        <scheme val="minor"/>
      </rPr>
      <t>Приставку чай народ не зря дает растению - этот ТИТУЛ нужно заслужить!</t>
    </r>
  </si>
  <si>
    <t>Не знаешь, что выбрать? Cпроси у менеджера!</t>
  </si>
  <si>
    <t>С донником</t>
  </si>
  <si>
    <t>цена 50гр.</t>
  </si>
  <si>
    <t>цена 100гр.</t>
  </si>
  <si>
    <t xml:space="preserve">Иван чай Любимый чёрный Иван чай среднелистовой с цветочками Кипрея. </t>
  </si>
  <si>
    <t xml:space="preserve">Иван чай Молодой Байкальский крупнолистовой ферм. Иван-Чай. </t>
  </si>
  <si>
    <t>20кг</t>
  </si>
  <si>
    <t>Весом кол-во кг.</t>
  </si>
  <si>
    <r>
      <rPr>
        <b/>
        <i/>
        <u/>
        <sz val="11"/>
        <color rgb="FFFF0000"/>
        <rFont val="Calibri"/>
        <family val="2"/>
        <charset val="204"/>
        <scheme val="minor"/>
      </rPr>
      <t>Восход солнца</t>
    </r>
    <r>
      <rPr>
        <b/>
        <i/>
        <u/>
        <sz val="11"/>
        <color theme="1"/>
        <rFont val="Calibri"/>
        <family val="2"/>
        <charset val="204"/>
        <scheme val="minor"/>
      </rPr>
      <t xml:space="preserve"> </t>
    </r>
    <r>
      <rPr>
        <sz val="11"/>
        <color theme="1"/>
        <rFont val="Calibri"/>
        <family val="2"/>
        <charset val="204"/>
        <scheme val="minor"/>
      </rPr>
      <t>-</t>
    </r>
    <r>
      <rPr>
        <sz val="9"/>
        <color theme="1"/>
        <rFont val="Calibri"/>
        <family val="2"/>
        <charset val="204"/>
        <scheme val="minor"/>
      </rPr>
      <t xml:space="preserve"> приятный чай на каждый день, с рябиной и яблоком. Чудесный, вкусный напиток, приятный аромат и вкус - будет полезен всем без исключения. Цветочки не только украшают, но и содержат ряд  микроэлементов, полезных  для нашего здоровья. Подходит на
каждый день! Приятного чаепития!
</t>
    </r>
  </si>
  <si>
    <r>
      <rPr>
        <b/>
        <i/>
        <u/>
        <sz val="11"/>
        <color rgb="FFFF0000"/>
        <rFont val="Calibri"/>
        <family val="2"/>
        <charset val="204"/>
        <scheme val="minor"/>
      </rPr>
      <t>Настроение</t>
    </r>
    <r>
      <rPr>
        <sz val="11"/>
        <color theme="1"/>
        <rFont val="Calibri"/>
        <family val="2"/>
        <charset val="204"/>
        <scheme val="minor"/>
      </rPr>
      <t xml:space="preserve"> - </t>
    </r>
    <r>
      <rPr>
        <sz val="9"/>
        <color theme="1"/>
        <rFont val="Calibri"/>
        <family val="2"/>
        <charset val="204"/>
        <scheme val="minor"/>
      </rPr>
      <t>яркий оттенок Вашего дня! Легкая остринка со вкусом чабреца и малины.</t>
    </r>
  </si>
  <si>
    <r>
      <rPr>
        <b/>
        <i/>
        <u/>
        <sz val="11"/>
        <color rgb="FFFF0000"/>
        <rFont val="Calibri"/>
        <family val="2"/>
        <charset val="204"/>
        <scheme val="minor"/>
      </rPr>
      <t>С рябиной и облепихой,</t>
    </r>
    <r>
      <rPr>
        <sz val="11"/>
        <color rgb="FFFF0000"/>
        <rFont val="Calibri"/>
        <family val="2"/>
        <charset val="204"/>
        <scheme val="minor"/>
      </rPr>
      <t xml:space="preserve"> </t>
    </r>
    <r>
      <rPr>
        <b/>
        <i/>
        <u/>
        <sz val="9"/>
        <color rgb="FFFF0000"/>
        <rFont val="Calibri"/>
        <family val="2"/>
        <charset val="204"/>
        <scheme val="minor"/>
      </rPr>
      <t>с цветами Кипрея</t>
    </r>
    <r>
      <rPr>
        <sz val="9"/>
        <color theme="1"/>
        <rFont val="Calibri"/>
        <family val="2"/>
        <charset val="204"/>
        <scheme val="minor"/>
      </rPr>
      <t xml:space="preserve"> - очень красиво!</t>
    </r>
  </si>
  <si>
    <r>
      <rPr>
        <b/>
        <i/>
        <u/>
        <sz val="12"/>
        <color rgb="FFFF0000"/>
        <rFont val="Calibri"/>
        <family val="2"/>
        <charset val="204"/>
        <scheme val="minor"/>
      </rPr>
      <t>Лесные ягоды VIP !!! СУПЕР ЯРКИЙ И ВКУСНЫЙ!</t>
    </r>
    <r>
      <rPr>
        <b/>
        <i/>
        <u/>
        <sz val="12"/>
        <color theme="1"/>
        <rFont val="Calibri"/>
        <family val="2"/>
        <charset val="204"/>
        <scheme val="minor"/>
      </rPr>
      <t xml:space="preserve"> </t>
    </r>
    <r>
      <rPr>
        <b/>
        <sz val="11"/>
        <color theme="1"/>
        <rFont val="Calibri"/>
        <family val="2"/>
        <charset val="204"/>
        <scheme val="minor"/>
      </rPr>
      <t>Состав: цветы кипрея, Иван-чай ферментированный, сублимированные ягоды клубники, малины, черники, облепихи, сушёные плоды можжевельника, лист брусничника, ягода брусника. Яркий, ароматный, вкуснейший чай для себя, родных и близких, полезный для нашего здоровья. Подходит на каждый день! Приятного чаепития!</t>
    </r>
  </si>
  <si>
    <r>
      <rPr>
        <b/>
        <i/>
        <u/>
        <sz val="11"/>
        <color rgb="FFFF0000"/>
        <rFont val="Calibri"/>
        <family val="2"/>
        <charset val="204"/>
        <scheme val="minor"/>
      </rPr>
      <t>Праздничный - Выходной день</t>
    </r>
    <r>
      <rPr>
        <sz val="11"/>
        <color rgb="FFFF0000"/>
        <rFont val="Calibri"/>
        <family val="2"/>
        <charset val="204"/>
        <scheme val="minor"/>
      </rPr>
      <t xml:space="preserve">  </t>
    </r>
    <r>
      <rPr>
        <sz val="11"/>
        <rFont val="Calibri"/>
        <family val="2"/>
        <charset val="204"/>
        <scheme val="minor"/>
      </rPr>
      <t xml:space="preserve">Цветы жасмина, сублим. ягоды клубники, цветы ранетки, цветы кипрея и бессмертника. </t>
    </r>
  </si>
  <si>
    <r>
      <rPr>
        <b/>
        <i/>
        <u/>
        <sz val="11"/>
        <color rgb="FFFF0000"/>
        <rFont val="Calibri"/>
        <family val="2"/>
        <charset val="204"/>
        <scheme val="minor"/>
      </rPr>
      <t>Тайга</t>
    </r>
    <r>
      <rPr>
        <sz val="9"/>
        <color theme="1"/>
        <rFont val="Calibri"/>
        <family val="2"/>
        <charset val="204"/>
        <scheme val="minor"/>
      </rPr>
      <t xml:space="preserve">  изюминка и гордость Наша! Кедр придает чаю приятные, фруктовоягодные нотки!!! Состав: ферментированный Иван-чай, кедровый орех, хвоя и молодая кора кедра, чага, плоды шиповника, кедровый жмых. Яркий вкус чайного напитка рекомендован для всех возрастов, способствующий укрепить иммунитет и поднять настроение. Подходит для любого времени суток!</t>
    </r>
  </si>
  <si>
    <r>
      <rPr>
        <b/>
        <i/>
        <u/>
        <sz val="11"/>
        <color rgb="FFFF0000"/>
        <rFont val="Calibri"/>
        <family val="2"/>
        <charset val="204"/>
        <scheme val="minor"/>
      </rPr>
      <t>Витаминный</t>
    </r>
    <r>
      <rPr>
        <sz val="11"/>
        <color theme="1"/>
        <rFont val="Calibri"/>
        <family val="2"/>
        <charset val="204"/>
        <scheme val="minor"/>
      </rPr>
      <t xml:space="preserve"> - </t>
    </r>
    <r>
      <rPr>
        <sz val="9"/>
        <color theme="1"/>
        <rFont val="Calibri"/>
        <family val="2"/>
        <charset val="204"/>
        <scheme val="minor"/>
      </rPr>
      <t>общеукрепляющий, ОБНОВЛЁННЫЙ - ЕЩЁ ЛУЧШЕЁ - чай вкусный, с ягодами и цветами. Состав: ферментированный Иван-чай, цветы кипрея, лист брусничника, ягоды красной рябины и ягоды облепихи, плоды боярки и можжевельника. Чайный напиток подходит для любого времени суток, содержит большое количество витаминов и полезных веществ. большое количеств витаминов и полезных веществ.</t>
    </r>
  </si>
  <si>
    <r>
      <t xml:space="preserve">Рекомендованная наценка на товар! </t>
    </r>
    <r>
      <rPr>
        <b/>
        <sz val="14"/>
        <rFont val="Calibri"/>
        <family val="2"/>
        <charset val="204"/>
        <scheme val="minor"/>
      </rPr>
      <t>Магазин:</t>
    </r>
    <r>
      <rPr>
        <sz val="14"/>
        <color theme="1"/>
        <rFont val="Calibri"/>
        <family val="2"/>
        <charset val="204"/>
        <scheme val="minor"/>
      </rPr>
      <t xml:space="preserve"> от 65 до 150% от оптовой стоимости товара. </t>
    </r>
    <r>
      <rPr>
        <b/>
        <sz val="14"/>
        <color theme="1"/>
        <rFont val="Calibri"/>
        <family val="2"/>
        <charset val="204"/>
        <scheme val="minor"/>
      </rPr>
      <t>Дистрибьютор:</t>
    </r>
    <r>
      <rPr>
        <sz val="14"/>
        <color theme="1"/>
        <rFont val="Calibri"/>
        <family val="2"/>
        <charset val="204"/>
        <scheme val="minor"/>
      </rPr>
      <t xml:space="preserve"> 35-50%</t>
    </r>
  </si>
  <si>
    <r>
      <rPr>
        <b/>
        <i/>
        <u/>
        <sz val="11"/>
        <color rgb="FFFF0000"/>
        <rFont val="Calibri"/>
        <family val="2"/>
        <charset val="204"/>
        <scheme val="minor"/>
      </rPr>
      <t>Искушение</t>
    </r>
    <r>
      <rPr>
        <sz val="11"/>
        <color theme="1"/>
        <rFont val="Calibri"/>
        <family val="2"/>
        <charset val="204"/>
        <scheme val="minor"/>
      </rPr>
      <t xml:space="preserve"> - </t>
    </r>
    <r>
      <rPr>
        <sz val="9"/>
        <color theme="1"/>
        <rFont val="Calibri"/>
        <family val="2"/>
        <charset val="204"/>
        <scheme val="minor"/>
      </rPr>
      <t>подарочный чай с клубникой, мятой и сагаан-далей чёрный листовой, ферм. Иван-чай. Приятный нежный аромат и вкус чайного напитка завладеет Вами полностью, взбудоражит, придаст сил, энергии, настроение поднимет. Прекрасный подарок себе и близким! Приятного чаепития!</t>
    </r>
  </si>
  <si>
    <r>
      <rPr>
        <b/>
        <i/>
        <u/>
        <sz val="11"/>
        <color rgb="FFFF0000"/>
        <rFont val="Calibri"/>
        <family val="2"/>
        <charset val="204"/>
        <scheme val="minor"/>
      </rPr>
      <t>Вечерний</t>
    </r>
    <r>
      <rPr>
        <sz val="11"/>
        <color theme="1"/>
        <rFont val="Calibri"/>
        <family val="2"/>
        <charset val="204"/>
        <scheme val="minor"/>
      </rPr>
      <t xml:space="preserve"> -  (</t>
    </r>
    <r>
      <rPr>
        <sz val="9"/>
        <color theme="1"/>
        <rFont val="Calibri"/>
        <family val="2"/>
        <charset val="204"/>
        <scheme val="minor"/>
      </rPr>
      <t>успокаивающий общеукрепляющий. Сила тайги 13 трав.  Более 25 лет ему…) Есть практически в каждом заказе. Этот чай был придуман более 20 лет назад, одним травником, живущим возле Байкала, который задумался как можно помочь людям. За много лет состав менялся, но цель осталась та же. Приятное сочетание трав, есть реальные отзывы когда этот чай придает крепкий сон. Сила 13 трав Тайги продлевающие Вашу жизнь и мягко воздействует, успокаивает. - (Состав: лепестки софлоры, чабрец, душица, шалфей, пион, курильский чай, медуница, ягоды шиповника, листья малины, смородины, Боярка, донник, пустырник, Иван-чай фермент.) Прекрасный чайный напиток на вечер, успокоит, поможет снять накопившуюся усталость за день, настроит на здоровый сон. Большинство трав обладает комплексным оздоравливающем, успокаивающим и очищающим эффектом благодаря противомикробному, потогонному, желчегонному, отхаркивающему, послабляющему действию.</t>
    </r>
  </si>
  <si>
    <r>
      <rPr>
        <b/>
        <i/>
        <u/>
        <sz val="11"/>
        <color rgb="FFFF0000"/>
        <rFont val="Calibri"/>
        <family val="2"/>
        <charset val="204"/>
        <scheme val="minor"/>
      </rPr>
      <t>Женский</t>
    </r>
    <r>
      <rPr>
        <sz val="11"/>
        <color theme="1"/>
        <rFont val="Calibri"/>
        <family val="2"/>
        <charset val="204"/>
        <scheme val="minor"/>
      </rPr>
      <t xml:space="preserve"> - </t>
    </r>
    <r>
      <rPr>
        <sz val="9"/>
        <color theme="1"/>
        <rFont val="Calibri"/>
        <family val="2"/>
        <charset val="204"/>
        <scheme val="minor"/>
      </rPr>
      <t>вкусный чай, созданный в помощь женщинам. Состав: Иван-чай ферментированный, лист брусничника, мелисса, мята, боровая матка, лист бадана, цветы календулы, плоды боярки и шиповника, ягоды облепихи. Мелисса успокаивает и понижает кровяное давление, мята показана для женского здоровья: поднимает настроение, помогает при токсикозе; боровая матка снимает воспалительные процессы и у мужчин и у женщин. Лист брусничника содержит много белков и витаминов, бадан лечит женские болезни, помогает остановить кровотечение. Ягоды, цветы - прекрасно гармонируют в купаже!</t>
    </r>
  </si>
  <si>
    <r>
      <rPr>
        <b/>
        <i/>
        <u/>
        <sz val="11"/>
        <color rgb="FFFF0000"/>
        <rFont val="Calibri"/>
        <family val="2"/>
        <charset val="204"/>
        <scheme val="minor"/>
      </rPr>
      <t>Диабетический</t>
    </r>
    <r>
      <rPr>
        <sz val="9"/>
        <color theme="1"/>
        <rFont val="Calibri"/>
        <family val="2"/>
        <charset val="204"/>
        <scheme val="minor"/>
      </rPr>
      <t xml:space="preserve"> - вкусный, узконаправленный чай. Этот чай был составлен для всех людей, прежде всего как вкусный и полезный чай. Плюс в помощь диабетикам. «Нет ни одной былинки земной которая не одолела хворь  человеческую.  Нет ни одной травки, которая не вылечивала человека»: Зайцева Елена Федоровна
Иван-чай ферментированный, лист брусничника, лист березы, зверобой, цветы календулы, крапива, донник лекарственный, рыльце кукурузы, створки фасоли, галега лекарственная, спорыш, мята. Корни: лопуха, топинамбура, цикория, одуванчика, солодки  и  девясила. Ягоды: красной рябины,  облепихи, шиповника. Корень топинамбура, створки фасоли - снижают уровень сахара в крови, зверобой - улучшает пищеварение, крапива – повышает гемоглобин, лист брусничника содержит много витаминов... • Не является лекарством!
</t>
    </r>
  </si>
  <si>
    <t>НЕ нашли Ваш любимый ЧАЙ? Мы вместе с Вами сделаем и зафасум  ПОД ЗАКАЗ…</t>
  </si>
  <si>
    <t>Травы, весь список смотрите: травы, ягоды, масла…</t>
  </si>
  <si>
    <t>Пример "Лесные ягоды"</t>
  </si>
  <si>
    <r>
      <rPr>
        <b/>
        <i/>
        <u/>
        <sz val="11"/>
        <color rgb="FFFF0000"/>
        <rFont val="Calibri"/>
        <family val="2"/>
        <charset val="204"/>
        <scheme val="minor"/>
      </rPr>
      <t>Монастырский</t>
    </r>
    <r>
      <rPr>
        <sz val="11"/>
        <color theme="1"/>
        <rFont val="Calibri"/>
        <family val="2"/>
        <charset val="204"/>
        <scheme val="minor"/>
      </rPr>
      <t xml:space="preserve"> - </t>
    </r>
    <r>
      <rPr>
        <sz val="9"/>
        <color theme="1"/>
        <rFont val="Calibri"/>
        <family val="2"/>
        <charset val="204"/>
        <scheme val="minor"/>
      </rPr>
      <t>общеукрепляющий чай. Чай выполнен под заказ покупательницы в 2015г. Есть практически в любом заказе. Говорят, что когда-то в монастырях, с помощью этого напитка лечили очень многие болезни и недуги. Отсюда и название «Монастырский чай». По легенде, он был способен помогать восстанавливать физические силы, укреплять ослабленный организм, затягивать раны, снимать боль и жар, поднимать на ноги больных. 
МОНАСТЫРСКИЙ-Иван-чай ферментированный, душица, ягоды шиповника, цветы календулы, корень девясила, зверобой. Общеукрепляющий сбор. 
Комплексный оздоравливающий эффект на весь организм. Рекомендуется при упадке сил, слабости, плохом настроении, депрессии, для повышения энергии общего тонуса организма</t>
    </r>
  </si>
  <si>
    <t>Иван чай Молодой Байкальский крупнолистовой ферм. Иван-Чай. с цветочками Кипрея, очень красиво!!!</t>
  </si>
  <si>
    <t>Иван чай Солнечный Иван-чай гран-ый  с цветочками Кипрея, очень красиво!!!</t>
  </si>
  <si>
    <r>
      <t xml:space="preserve">С ЧЕМ-ТО </t>
    </r>
    <r>
      <rPr>
        <b/>
        <sz val="16"/>
        <color rgb="FFFF0000"/>
        <rFont val="Calibri"/>
        <family val="2"/>
        <charset val="204"/>
        <scheme val="minor"/>
      </rPr>
      <t>(это просто и понятно для покупателя)</t>
    </r>
  </si>
  <si>
    <r>
      <t xml:space="preserve">ХОДОВЫЕ  ПОЗИЦИИ </t>
    </r>
    <r>
      <rPr>
        <b/>
        <sz val="16"/>
        <color rgb="FFFF0000"/>
        <rFont val="Calibri"/>
        <family val="2"/>
        <charset val="204"/>
        <scheme val="minor"/>
      </rPr>
      <t>Отличайся от других!</t>
    </r>
  </si>
  <si>
    <r>
      <rPr>
        <b/>
        <i/>
        <u/>
        <sz val="11"/>
        <color rgb="FFFF0000"/>
        <rFont val="Calibri"/>
        <family val="2"/>
        <charset val="204"/>
        <scheme val="minor"/>
      </rPr>
      <t>Полдень</t>
    </r>
    <r>
      <rPr>
        <sz val="11"/>
        <color theme="1"/>
        <rFont val="Calibri"/>
        <family val="2"/>
        <charset val="204"/>
        <scheme val="minor"/>
      </rPr>
      <t xml:space="preserve"> - </t>
    </r>
    <r>
      <rPr>
        <sz val="9"/>
        <color theme="1"/>
        <rFont val="Calibri"/>
        <family val="2"/>
        <charset val="204"/>
        <scheme val="minor"/>
      </rPr>
      <t xml:space="preserve">общеукрепляющий. Этот чай из 17 трав был специально разработан для Вас! Подходит для любого времени дня. Отлично тонизирует и укрепляет защитные свойства организма, поможет повысить иммунитет, справиться с простудой и воспалением органов, снизить уровень холестерина в крови и многое другое. ВКУСНЫЙ И ПОЛЕЗНЫЙ ЧАЙ БЕЗ КОФЕИНА
 Состав: ягоды красной и чёрной рябины, плоды боярки и шиповника, цветы липы и подсолнечника, курильский чай, иссоп, лист чёрной смородины, малины, толокнянка, чабрец, мелисса лимонная, корни пырея, лист берёзы, лист ежевики, Иван-чай ферментированный.
</t>
    </r>
  </si>
  <si>
    <t>Скидки !  Скидки ! Уточните у менеджера</t>
  </si>
  <si>
    <t xml:space="preserve">Иван чай Любимый чёрный Иван чай среднелистовой </t>
  </si>
  <si>
    <t>10 кг</t>
  </si>
  <si>
    <r>
      <rPr>
        <sz val="11"/>
        <color rgb="FFFF0000"/>
        <rFont val="Calibri"/>
        <family val="2"/>
        <charset val="204"/>
        <scheme val="minor"/>
      </rPr>
      <t>Мамин Купаж</t>
    </r>
    <r>
      <rPr>
        <sz val="11"/>
        <color theme="1"/>
        <rFont val="Calibri"/>
        <family val="2"/>
        <charset val="204"/>
        <scheme val="minor"/>
      </rPr>
      <t xml:space="preserve">  - </t>
    </r>
    <r>
      <rPr>
        <sz val="9"/>
        <color theme="1"/>
        <rFont val="Calibri"/>
        <family val="2"/>
        <charset val="204"/>
        <scheme val="minor"/>
      </rPr>
      <t>лист смородины с мелиссой, более 30 лет заваривает моя Мама.</t>
    </r>
  </si>
  <si>
    <t>С брусничником и шиповником</t>
  </si>
  <si>
    <t>НОВИНКИ Иван чай зеленый  2023г.</t>
  </si>
  <si>
    <r>
      <rPr>
        <sz val="11"/>
        <color rgb="FFFF0000"/>
        <rFont val="Calibri"/>
        <family val="2"/>
        <charset val="204"/>
        <scheme val="minor"/>
      </rPr>
      <t xml:space="preserve">Иван чай зеленый С манго. </t>
    </r>
    <r>
      <rPr>
        <sz val="11"/>
        <rFont val="Calibri"/>
        <family val="2"/>
        <charset val="204"/>
        <scheme val="minor"/>
      </rPr>
      <t>Мы сюда добавили очень много манго особой сушки! Такое манго  очень похоже на свежее!</t>
    </r>
  </si>
  <si>
    <r>
      <rPr>
        <b/>
        <u/>
        <sz val="11"/>
        <color rgb="FFFF0000"/>
        <rFont val="Calibri"/>
        <family val="2"/>
        <charset val="204"/>
        <scheme val="minor"/>
      </rPr>
      <t>Гармония VIP</t>
    </r>
    <r>
      <rPr>
        <b/>
        <u/>
        <sz val="11"/>
        <color theme="1"/>
        <rFont val="Calibri"/>
        <family val="2"/>
        <charset val="204"/>
        <scheme val="minor"/>
      </rPr>
      <t xml:space="preserve"> - </t>
    </r>
    <r>
      <rPr>
        <sz val="9"/>
        <color theme="1"/>
        <rFont val="Calibri"/>
        <family val="2"/>
        <charset val="204"/>
        <scheme val="minor"/>
      </rPr>
      <t xml:space="preserve"> сосновой почкой, ягодами брусники особой сушки... Иван-чай листовой ферментированный вип с сосновой почкой, ягоды брусники, цветы Иван-чая, яблоко сушёное, красная рябина. Нежный аромат и насыщенный вкус. Любовь с первой чашки! Хотите удивить, побаловать новым вкусом себя или кого-то ещё - тогда это Ваш выбор! До новых встреч!</t>
    </r>
  </si>
  <si>
    <t>Печеночный</t>
  </si>
  <si>
    <t>Очищающий</t>
  </si>
  <si>
    <t>Мочегонный</t>
  </si>
  <si>
    <t>Почечный</t>
  </si>
  <si>
    <t>Антипаразитарный (общего действия)</t>
  </si>
  <si>
    <t>Чистые сосуды</t>
  </si>
  <si>
    <t>Почечный воспаление почек (циститы)</t>
  </si>
  <si>
    <r>
      <rPr>
        <sz val="11"/>
        <color rgb="FFFF0000"/>
        <rFont val="Calibri"/>
        <family val="2"/>
        <charset val="204"/>
        <scheme val="minor"/>
      </rPr>
      <t>Диабетический</t>
    </r>
    <r>
      <rPr>
        <sz val="11"/>
        <rFont val="Calibri"/>
        <family val="2"/>
        <charset val="204"/>
        <scheme val="minor"/>
      </rPr>
      <t xml:space="preserve"> смотрите выше</t>
    </r>
  </si>
  <si>
    <r>
      <rPr>
        <sz val="11"/>
        <color rgb="FFFF0000"/>
        <rFont val="Calibri"/>
        <family val="2"/>
        <charset val="204"/>
        <scheme val="minor"/>
      </rPr>
      <t>Для мужчин</t>
    </r>
    <r>
      <rPr>
        <sz val="11"/>
        <rFont val="Calibri"/>
        <family val="2"/>
        <charset val="204"/>
        <scheme val="minor"/>
      </rPr>
      <t xml:space="preserve"> смотрите выше</t>
    </r>
  </si>
  <si>
    <r>
      <rPr>
        <sz val="11"/>
        <color rgb="FFFF0000"/>
        <rFont val="Calibri"/>
        <family val="2"/>
        <charset val="204"/>
        <scheme val="minor"/>
      </rPr>
      <t>Для женщин</t>
    </r>
    <r>
      <rPr>
        <sz val="11"/>
        <rFont val="Calibri"/>
        <family val="2"/>
        <charset val="204"/>
        <scheme val="minor"/>
      </rPr>
      <t xml:space="preserve"> смотрите выше</t>
    </r>
  </si>
  <si>
    <r>
      <rPr>
        <sz val="11"/>
        <color rgb="FFFF0000"/>
        <rFont val="Calibri"/>
        <family val="2"/>
        <charset val="204"/>
        <scheme val="minor"/>
      </rPr>
      <t>Давление норма</t>
    </r>
    <r>
      <rPr>
        <sz val="11"/>
        <rFont val="Calibri"/>
        <family val="2"/>
        <charset val="204"/>
        <scheme val="minor"/>
      </rPr>
      <t xml:space="preserve"> смотрите выше</t>
    </r>
  </si>
  <si>
    <r>
      <t>Бодрящий "Бодрость -Таёжный"</t>
    </r>
    <r>
      <rPr>
        <sz val="11"/>
        <rFont val="Calibri"/>
        <family val="2"/>
        <charset val="204"/>
        <scheme val="minor"/>
      </rPr>
      <t xml:space="preserve"> смотрите выше</t>
    </r>
  </si>
  <si>
    <r>
      <rPr>
        <sz val="11"/>
        <color rgb="FFFF0000"/>
        <rFont val="Calibri"/>
        <family val="2"/>
        <charset val="204"/>
        <scheme val="minor"/>
      </rPr>
      <t xml:space="preserve">Успокаивающий "Вечерний" </t>
    </r>
    <r>
      <rPr>
        <sz val="11"/>
        <rFont val="Calibri"/>
        <family val="2"/>
        <charset val="204"/>
        <scheme val="minor"/>
      </rPr>
      <t xml:space="preserve"> смотрите выше</t>
    </r>
  </si>
  <si>
    <t xml:space="preserve">Иван чай зеленый </t>
  </si>
  <si>
    <r>
      <t>Давление норма</t>
    </r>
    <r>
      <rPr>
        <sz val="11"/>
        <rFont val="Calibri"/>
        <family val="2"/>
        <charset val="204"/>
        <scheme val="minor"/>
      </rPr>
      <t xml:space="preserve"> Состав травницы-доктора Анны Царик: фермен-ый Иван-чай, сушеница топяна́я, боярка плоды и цвет, малина лист, розмарин, Для того чтобы снизить давление
пустырник, календула, цедра апельсина, зизифора и медуница.</t>
    </r>
  </si>
  <si>
    <t>ЧАСТО ВСТРЕЧАЮТСЯ В ЗАКАЗАХ</t>
  </si>
  <si>
    <r>
      <t xml:space="preserve">Иван чай прессованный  ферм-ый </t>
    </r>
    <r>
      <rPr>
        <b/>
        <sz val="16"/>
        <rFont val="Calibri"/>
        <family val="2"/>
        <charset val="204"/>
        <scheme val="minor"/>
      </rPr>
      <t>Распродажа!</t>
    </r>
    <r>
      <rPr>
        <sz val="12"/>
        <rFont val="Calibri"/>
        <family val="2"/>
        <charset val="204"/>
        <scheme val="minor"/>
      </rPr>
      <t xml:space="preserve"> Солнечный гран-ый  быстро заваривается, вкус приятный), для любителей крепкого чая!!! Самая востребованная позиция! Иван чай в таком исполнение очень вкусен. Раскрывается как средне листовой чай. </t>
    </r>
  </si>
  <si>
    <r>
      <rPr>
        <b/>
        <u/>
        <sz val="11"/>
        <color rgb="FFFF0000"/>
        <rFont val="Calibri"/>
        <family val="2"/>
        <charset val="204"/>
        <scheme val="minor"/>
      </rPr>
      <t>Вдохновение</t>
    </r>
    <r>
      <rPr>
        <b/>
        <u/>
        <sz val="11"/>
        <color theme="1"/>
        <rFont val="Calibri"/>
        <family val="2"/>
        <charset val="204"/>
        <scheme val="minor"/>
      </rPr>
      <t xml:space="preserve"> </t>
    </r>
    <r>
      <rPr>
        <u/>
        <sz val="11"/>
        <color theme="1"/>
        <rFont val="Calibri"/>
        <family val="2"/>
        <charset val="204"/>
        <scheme val="minor"/>
      </rPr>
      <t>Изюминка манго или облепиха украшенный цветами граната, мальвы, иван чая. Крупнолистовой ферментированный иван чай порадует Вас!</t>
    </r>
  </si>
  <si>
    <r>
      <t xml:space="preserve">Гранатовый </t>
    </r>
    <r>
      <rPr>
        <b/>
        <u/>
        <sz val="11"/>
        <rFont val="Calibri"/>
        <family val="2"/>
        <charset val="204"/>
        <scheme val="minor"/>
      </rPr>
      <t xml:space="preserve"> </t>
    </r>
    <r>
      <rPr>
        <b/>
        <u/>
        <sz val="11"/>
        <color rgb="FFFF0000"/>
        <rFont val="Calibri"/>
        <family val="2"/>
        <charset val="204"/>
        <scheme val="minor"/>
      </rPr>
      <t>браслет</t>
    </r>
    <r>
      <rPr>
        <u/>
        <sz val="11"/>
        <rFont val="Calibri"/>
        <family val="2"/>
        <charset val="204"/>
        <scheme val="minor"/>
      </rPr>
      <t xml:space="preserve"> терпие цветы граната придают чаю изюминку и украшают вместе с мальвой цветами и иван чая, крупнолистовой ферментированный иван чай раскрывается по другому</t>
    </r>
  </si>
  <si>
    <r>
      <t xml:space="preserve">Краски лета </t>
    </r>
    <r>
      <rPr>
        <sz val="11"/>
        <rFont val="Calibri"/>
        <family val="2"/>
        <charset val="204"/>
        <scheme val="minor"/>
      </rPr>
      <t>чай полюбившийся многим,</t>
    </r>
    <r>
      <rPr>
        <b/>
        <u/>
        <sz val="11"/>
        <rFont val="Calibri"/>
        <family val="2"/>
        <charset val="204"/>
        <scheme val="minor"/>
      </rPr>
      <t xml:space="preserve"> </t>
    </r>
    <r>
      <rPr>
        <sz val="11"/>
        <rFont val="Calibri"/>
        <family val="2"/>
        <charset val="204"/>
        <scheme val="minor"/>
      </rPr>
      <t xml:space="preserve">от лета цветочки и ягодки в любое время года у Вас на столе. Состав: иван чай ферментированный, цветы бессмертника и иван чая и мальвы, сублимированные ягоды клубники и малины. </t>
    </r>
  </si>
  <si>
    <r>
      <rPr>
        <b/>
        <i/>
        <u/>
        <sz val="11"/>
        <color rgb="FFFF0000"/>
        <rFont val="Calibri"/>
        <family val="2"/>
        <charset val="204"/>
        <scheme val="minor"/>
      </rPr>
      <t>Бодрость -Таёжный</t>
    </r>
    <r>
      <rPr>
        <sz val="9"/>
        <color theme="1"/>
        <rFont val="Calibri"/>
        <family val="2"/>
        <charset val="204"/>
        <scheme val="minor"/>
      </rPr>
      <t xml:space="preserve"> (бодрящий общеукрепляющий. Сила тайги 17 трав. Более 25 лет ему… ) То что, есть практически в каждом заказе. Богатый состав 17 трав и своя изюминка - Сагаан Даля! Этот чай был придуман более 20 лет назад, одним травником, живущим возле Байкала, который задумался как можно помочь людям. За много лет состав менялся, но цель осталась та же: Прежде всего приятный аромат и вкус; Иван чай придаёт тёмный цвет чаю; Мягко воздействует и питает весь организм, бодрит; с 2 кружек, помогает настроиться на активный день! (Иван-чай ферментированный, сагаан-дайля, курильский чай, топинамбур, чага, плоды шиповника, листья смородины, медуница, лист малины, золотой корень, душица, облепиха, крапива, солодка, солянка холмовая, таволга) Название уже говорит само за себя, взбодрит и настроит на день грядущий, поднимет настроение! Отлично тонизирует весь организм, хорошее обезболивающее при болях в желудочно-кишечном тракте (курильский чай), помощь при болях в горле (солодка), и много других полезных свойств от каждой травки.</t>
    </r>
  </si>
  <si>
    <r>
      <rPr>
        <b/>
        <i/>
        <u/>
        <sz val="11"/>
        <color rgb="FFFF0000"/>
        <rFont val="Calibri"/>
        <family val="2"/>
        <charset val="204"/>
        <scheme val="minor"/>
      </rPr>
      <t>Иммунный</t>
    </r>
    <r>
      <rPr>
        <sz val="11"/>
        <color theme="1"/>
        <rFont val="Calibri"/>
        <family val="2"/>
        <charset val="204"/>
        <scheme val="minor"/>
      </rPr>
      <t xml:space="preserve"> Очень сильный по своему воздействию иммунный чай, вкусный и полезный, поможет поднять тонус, иммунитет, подходит для укрепления всего организма, регулирует обменные процессы.   Курильский чай, лист брусничника или толокнянка, чага, зверобой, хвоя кедра, лист чёрной смородины, корень пырея, эхинацея, буквица, цветы лабазника и календулы, зизифора, красная и и черноплодная рябина, маралий корень и корень дягиля. Подходит на каждый день! Приятного Вам чаепития!</t>
    </r>
  </si>
  <si>
    <r>
      <rPr>
        <sz val="11"/>
        <color rgb="FFFF0000"/>
        <rFont val="Calibri"/>
        <family val="2"/>
        <charset val="204"/>
        <scheme val="minor"/>
      </rPr>
      <t>Восточная сказка</t>
    </r>
    <r>
      <rPr>
        <sz val="11"/>
        <color theme="1"/>
        <rFont val="Calibri"/>
        <family val="2"/>
        <charset val="204"/>
        <scheme val="minor"/>
      </rPr>
      <t xml:space="preserve"> - ХОРОШ ЗИМОЙ согревающий </t>
    </r>
    <r>
      <rPr>
        <sz val="9"/>
        <color theme="1"/>
        <rFont val="Calibri"/>
        <family val="2"/>
        <charset val="204"/>
        <scheme val="minor"/>
      </rPr>
      <t>Имбирь и Корица, чуть-чуть гвоздики - с остринкой на Иван-чае гранулированном ферментированный. Пряный островатый мягкий вкус и аромат перенесет Вас на Восток, где Вы насладитесь чарующей атмосферой и обретете гармонию</t>
    </r>
  </si>
  <si>
    <r>
      <rPr>
        <sz val="11"/>
        <color rgb="FFFF0000"/>
        <rFont val="Calibri"/>
        <family val="2"/>
        <charset val="204"/>
        <scheme val="minor"/>
      </rPr>
      <t>Массала</t>
    </r>
    <r>
      <rPr>
        <sz val="11"/>
        <color theme="1"/>
        <rFont val="Calibri"/>
        <family val="2"/>
        <charset val="204"/>
        <scheme val="minor"/>
      </rPr>
      <t xml:space="preserve"> </t>
    </r>
    <r>
      <rPr>
        <sz val="9"/>
        <color theme="1"/>
        <rFont val="Calibri"/>
        <family val="2"/>
        <charset val="204"/>
        <scheme val="minor"/>
      </rPr>
      <t xml:space="preserve">- чай на Индийские мотивы - ХОРОШ </t>
    </r>
    <r>
      <rPr>
        <b/>
        <sz val="9"/>
        <color theme="1"/>
        <rFont val="Calibri"/>
        <family val="2"/>
        <charset val="204"/>
        <scheme val="minor"/>
      </rPr>
      <t xml:space="preserve">ЗИМОЙ, </t>
    </r>
    <r>
      <rPr>
        <sz val="9"/>
        <color theme="1"/>
        <rFont val="Calibri"/>
        <family val="2"/>
        <charset val="204"/>
        <scheme val="minor"/>
      </rPr>
      <t>согревающий Иван чай со остринкой и со специями. Состав: кардамон, корица, Иван-чай ферментированный, имбирь, гвоздика, перец чёрный, перец красный. Сбалансированный мягкий вкус, с минимальной остринкой, гармоничный напиток по Аюрведе, сочетающий в себе гамму вкусов и раскрывающийся каждый раз по-новому, придаст Вам тонус и вдохновение!</t>
    </r>
  </si>
  <si>
    <r>
      <rPr>
        <b/>
        <i/>
        <u/>
        <sz val="11"/>
        <color rgb="FFFF0000"/>
        <rFont val="Calibri"/>
        <family val="2"/>
        <charset val="204"/>
        <scheme val="minor"/>
      </rPr>
      <t>Сила Сибири</t>
    </r>
    <r>
      <rPr>
        <sz val="11"/>
        <color theme="1"/>
        <rFont val="Calibri"/>
        <family val="2"/>
        <charset val="204"/>
        <scheme val="minor"/>
      </rPr>
      <t xml:space="preserve"> - </t>
    </r>
    <r>
      <rPr>
        <sz val="9"/>
        <color theme="1"/>
        <rFont val="Calibri"/>
        <family val="2"/>
        <charset val="204"/>
        <scheme val="minor"/>
      </rPr>
      <t>общеукрепляющий ЧАЙ!!! СУПЕР-ПОМОЩЬ ВСЕМУ ОРГАНИЗМУ!!!! Состав: Иван-чай ферментированный, корень пырея, лист ежевики, цветы бузины, шиповник, курильский чай, корень лопуха, чага, лепестки календулы и сафлоры, зверобой. Общеукрепляющий чай для любого времени дня, восстанавливает силы, заряжает, помогает справиться с простудой. Насыщенный вкус, приятный травяной аромат, не повышает давление, наоборот - регулирует. БЕЗ КОФЕИНА!- регулирует. БЕЗ КОФЕИНА</t>
    </r>
  </si>
  <si>
    <r>
      <rPr>
        <b/>
        <i/>
        <u/>
        <sz val="11"/>
        <color rgb="FFFF0000"/>
        <rFont val="Calibri"/>
        <family val="2"/>
        <charset val="204"/>
        <scheme val="minor"/>
      </rPr>
      <t>Нежность</t>
    </r>
    <r>
      <rPr>
        <b/>
        <u/>
        <sz val="11"/>
        <color theme="1"/>
        <rFont val="Calibri"/>
        <family val="2"/>
        <charset val="204"/>
        <scheme val="minor"/>
      </rPr>
      <t xml:space="preserve"> </t>
    </r>
    <r>
      <rPr>
        <sz val="11"/>
        <color theme="1"/>
        <rFont val="Calibri"/>
        <family val="2"/>
        <charset val="204"/>
        <scheme val="minor"/>
      </rPr>
      <t xml:space="preserve">- МЫ СДЕЛАЛИ ЕЕ ЛУЧШЕ </t>
    </r>
    <r>
      <rPr>
        <sz val="9"/>
        <color theme="1"/>
        <rFont val="Calibri"/>
        <family val="2"/>
        <charset val="204"/>
        <scheme val="minor"/>
      </rPr>
      <t>нежное сочетание розы и яблока на основе иван-чая крупнолистового ферм.</t>
    </r>
  </si>
  <si>
    <r>
      <rPr>
        <sz val="11"/>
        <color rgb="FFFF0000"/>
        <rFont val="Calibri"/>
        <family val="2"/>
        <charset val="204"/>
        <scheme val="minor"/>
      </rPr>
      <t>С золотым корнем и Сагаан Далей</t>
    </r>
    <r>
      <rPr>
        <sz val="11"/>
        <color theme="1"/>
        <rFont val="Calibri"/>
        <family val="2"/>
        <charset val="204"/>
        <scheme val="minor"/>
      </rPr>
      <t xml:space="preserve">.  </t>
    </r>
    <r>
      <rPr>
        <sz val="9"/>
        <color theme="1"/>
        <rFont val="Calibri"/>
        <family val="2"/>
        <charset val="204"/>
        <scheme val="minor"/>
      </rPr>
      <t>Добавь Сагаан Далю и вкус неповторим. Бодрящий, с тремя сильными  травами! Саган даля и золотой корень  это адаптоген собраты женьшеня.</t>
    </r>
  </si>
  <si>
    <r>
      <t xml:space="preserve">Сбитень по Сибирски </t>
    </r>
    <r>
      <rPr>
        <sz val="11"/>
        <rFont val="Calibri"/>
        <family val="2"/>
        <charset val="204"/>
        <scheme val="minor"/>
      </rPr>
      <t>согревающий  рекомендован при предпростудных состояниях (зябкости, ознобе, ломоте тела, слабости) в качестве антимикробного, общеукрепляющего, противовоспалительного тонизирующего средства со свойствами "внутренними обогревателям органов"</t>
    </r>
  </si>
  <si>
    <r>
      <rPr>
        <b/>
        <i/>
        <u/>
        <sz val="11"/>
        <color rgb="FFFF0000"/>
        <rFont val="Calibri"/>
        <family val="2"/>
        <charset val="204"/>
        <scheme val="minor"/>
      </rPr>
      <t>Хохлома</t>
    </r>
    <r>
      <rPr>
        <b/>
        <u/>
        <sz val="11"/>
        <color theme="1"/>
        <rFont val="Calibri"/>
        <family val="2"/>
        <charset val="204"/>
        <scheme val="minor"/>
      </rPr>
      <t xml:space="preserve"> - </t>
    </r>
    <r>
      <rPr>
        <sz val="9"/>
        <color theme="1"/>
        <rFont val="Calibri"/>
        <family val="2"/>
        <charset val="204"/>
        <scheme val="minor"/>
      </rPr>
      <t>роспись видели такую? Только в чае - клубника и лепестки подсолнечника на темном фоне иван чая.</t>
    </r>
  </si>
  <si>
    <r>
      <rPr>
        <sz val="11"/>
        <color rgb="FFFF0000"/>
        <rFont val="Calibri"/>
        <family val="2"/>
        <charset val="204"/>
        <scheme val="minor"/>
      </rPr>
      <t>Иван чай зеленый Солнышко</t>
    </r>
    <r>
      <rPr>
        <sz val="11"/>
        <color theme="1"/>
        <rFont val="Calibri"/>
        <family val="2"/>
        <charset val="204"/>
        <scheme val="minor"/>
      </rPr>
      <t xml:space="preserve"> цветки лабазника придают шарм этому чаю!</t>
    </r>
  </si>
  <si>
    <r>
      <rPr>
        <sz val="11"/>
        <color rgb="FFFF0000"/>
        <rFont val="Calibri"/>
        <family val="2"/>
        <charset val="204"/>
        <scheme val="minor"/>
      </rPr>
      <t>Иван чай зеленый С жасмином</t>
    </r>
    <r>
      <rPr>
        <sz val="11"/>
        <color theme="1"/>
        <rFont val="Calibri"/>
        <family val="2"/>
        <charset val="204"/>
        <scheme val="minor"/>
      </rPr>
      <t xml:space="preserve"> Чай на Китайские мотивы.</t>
    </r>
    <r>
      <rPr>
        <sz val="9"/>
        <color theme="1"/>
        <rFont val="Calibri"/>
        <family val="2"/>
        <charset val="204"/>
        <scheme val="minor"/>
      </rPr>
      <t xml:space="preserve"> Вкус Иван чая с приятными нотками жасмина.</t>
    </r>
  </si>
  <si>
    <r>
      <t>Иван чай зеленый С бутонами роз.</t>
    </r>
    <r>
      <rPr>
        <sz val="11"/>
        <rFont val="Calibri"/>
        <family val="2"/>
        <charset val="204"/>
        <scheme val="minor"/>
      </rPr>
      <t xml:space="preserve"> Мы специально заморочелись и собрали 5 видов роз в одном чае</t>
    </r>
  </si>
  <si>
    <r>
      <rPr>
        <sz val="11"/>
        <color rgb="FFFF0000"/>
        <rFont val="Calibri"/>
        <family val="2"/>
        <charset val="204"/>
        <scheme val="minor"/>
      </rPr>
      <t>Лапушка</t>
    </r>
    <r>
      <rPr>
        <sz val="11"/>
        <color theme="1"/>
        <rFont val="Calibri"/>
        <family val="2"/>
        <charset val="204"/>
        <scheme val="minor"/>
      </rPr>
      <t xml:space="preserve"> - ОБАЛДЕННЫЙ ЧАЙ!  </t>
    </r>
    <r>
      <rPr>
        <sz val="9"/>
        <color theme="1"/>
        <rFont val="Calibri"/>
        <family val="2"/>
        <charset val="204"/>
        <scheme val="minor"/>
      </rPr>
      <t>Общеукрепляющий Сибирский чай на основе Иван-чая ферментированного и трав.. БЕЗ КОФЕИНА И АРОМАТИЗАТОРОВ!• Прекрасный аромат и вкус• В меру кислит, в 6 раз больше витамина С, чем в лимоне• Помогает укрепить иммунитет. Чистит кровь, тело, кожу. Регулирует давление. Подходит для всех любителей вкусных и полезных чаев, которые хотят укрепить свой иммунитет, наслаждаясь вкусным чаем - на основе Иван-чая Приятный, яркий напиток на каждый день. «ЛАПУШКА» Состав: Иван-чай ферм., лист брусничника, зизифора, ягоды красной и черноплодной рябины, лепестки сафлоры, цветы лабазника. Очень вкусный, красивый чайный букет, укрепляет иммунитет, способствует очищению от токсинов, снижает холестерин, отлично заваривается на 3 раза. БЕЗ КОФЕИНА ! Подходит для заваривания в любое время. Приятного чаепития!</t>
    </r>
  </si>
  <si>
    <r>
      <rPr>
        <b/>
        <u/>
        <sz val="11"/>
        <color rgb="FFFF0000"/>
        <rFont val="Calibri"/>
        <family val="2"/>
        <charset val="204"/>
        <scheme val="minor"/>
      </rPr>
      <t>Донна Роза</t>
    </r>
    <r>
      <rPr>
        <b/>
        <u/>
        <sz val="11"/>
        <color theme="1"/>
        <rFont val="Calibri"/>
        <family val="2"/>
        <charset val="204"/>
        <scheme val="minor"/>
      </rPr>
      <t xml:space="preserve"> - </t>
    </r>
    <r>
      <rPr>
        <sz val="11"/>
        <color theme="1"/>
        <rFont val="Calibri"/>
        <family val="2"/>
        <charset val="204"/>
        <scheme val="minor"/>
      </rPr>
      <t>мы  собрали 5 разных роз в одном чае получилось: "ВАУ ". Я от это вкуса тащусь, жена плюётся!</t>
    </r>
  </si>
  <si>
    <r>
      <rPr>
        <sz val="11"/>
        <color rgb="FFFF0000"/>
        <rFont val="Calibri"/>
        <family val="2"/>
        <charset val="204"/>
        <scheme val="minor"/>
      </rPr>
      <t>Энергия</t>
    </r>
    <r>
      <rPr>
        <sz val="11"/>
        <color theme="1"/>
        <rFont val="Calibri"/>
        <family val="2"/>
        <charset val="204"/>
        <scheme val="minor"/>
      </rPr>
      <t xml:space="preserve"> - </t>
    </r>
    <r>
      <rPr>
        <sz val="9"/>
        <color theme="1"/>
        <rFont val="Calibri"/>
        <family val="2"/>
        <charset val="204"/>
        <scheme val="minor"/>
      </rPr>
      <t>зарядит и приободрит! Яркое сочетание вкуса цедры апельсина, чабреца,Сагаан Дали.</t>
    </r>
  </si>
  <si>
    <r>
      <rPr>
        <b/>
        <i/>
        <u/>
        <sz val="11"/>
        <color rgb="FFFF0000"/>
        <rFont val="Calibri"/>
        <family val="2"/>
        <charset val="204"/>
        <scheme val="minor"/>
      </rPr>
      <t>Матрешка</t>
    </r>
    <r>
      <rPr>
        <b/>
        <i/>
        <u/>
        <sz val="11"/>
        <color theme="1"/>
        <rFont val="Calibri"/>
        <family val="2"/>
        <charset val="204"/>
        <scheme val="minor"/>
      </rPr>
      <t xml:space="preserve"> </t>
    </r>
    <r>
      <rPr>
        <sz val="11"/>
        <color theme="1"/>
        <rFont val="Calibri"/>
        <family val="2"/>
        <charset val="204"/>
        <scheme val="minor"/>
      </rPr>
      <t xml:space="preserve">- </t>
    </r>
    <r>
      <rPr>
        <sz val="9"/>
        <color theme="1"/>
        <rFont val="Calibri"/>
        <family val="2"/>
        <charset val="204"/>
        <scheme val="minor"/>
      </rPr>
      <t>вкусно, красиво, интригующе ( используется: душица, цветы кипрея, ягоды рябины, Иван-чай).</t>
    </r>
  </si>
  <si>
    <r>
      <rPr>
        <sz val="11"/>
        <color rgb="FFFF0000"/>
        <rFont val="Calibri"/>
        <family val="2"/>
        <charset val="204"/>
        <scheme val="minor"/>
      </rPr>
      <t>Межсезонье</t>
    </r>
    <r>
      <rPr>
        <sz val="11"/>
        <color theme="1"/>
        <rFont val="Calibri"/>
        <family val="2"/>
        <charset val="204"/>
        <scheme val="minor"/>
      </rPr>
      <t xml:space="preserve"> - </t>
    </r>
    <r>
      <rPr>
        <sz val="9"/>
        <color theme="1"/>
        <rFont val="Calibri"/>
        <family val="2"/>
        <charset val="204"/>
        <scheme val="minor"/>
      </rPr>
      <t xml:space="preserve">иммунный чай со вкусом липы!!!!! состав: душица, цветы и листья липы, эхинацея, плоды можжевельника, цветы кипрея, Иван-чай ферментированный. Такой чай не оставит никого равнодушным. Приятный нежный аромат такого букета, несёт в себе и вкус и пользу. Душица поможет расслабиться; липа прогнать простуду, укрепить организм; можжевельник очищает организм от шлаков </t>
    </r>
  </si>
  <si>
    <r>
      <rPr>
        <sz val="11"/>
        <color rgb="FFFF0000"/>
        <rFont val="Calibri"/>
        <family val="2"/>
        <charset val="204"/>
        <scheme val="minor"/>
      </rPr>
      <t>С Сагаан-Дали</t>
    </r>
    <r>
      <rPr>
        <sz val="11"/>
        <color theme="1"/>
        <rFont val="Calibri"/>
        <family val="2"/>
        <charset val="204"/>
        <scheme val="minor"/>
      </rPr>
      <t xml:space="preserve"> иван чай ферм. </t>
    </r>
    <r>
      <rPr>
        <sz val="9"/>
        <color theme="1"/>
        <rFont val="Calibri"/>
        <family val="2"/>
        <charset val="204"/>
        <scheme val="minor"/>
      </rPr>
      <t>Добавь Сагаан Далю и вкус неповторим. Бодрящий, с двумя сильными  травами! Саган даля - это адаптоген собраты женьшеня.</t>
    </r>
  </si>
  <si>
    <r>
      <rPr>
        <sz val="11"/>
        <color rgb="FFFF0000"/>
        <rFont val="Calibri"/>
        <family val="2"/>
        <charset val="204"/>
        <scheme val="minor"/>
      </rPr>
      <t>С душицей</t>
    </r>
    <r>
      <rPr>
        <sz val="11"/>
        <color theme="1"/>
        <rFont val="Calibri"/>
        <family val="2"/>
        <charset val="204"/>
        <scheme val="minor"/>
      </rPr>
      <t xml:space="preserve"> </t>
    </r>
    <r>
      <rPr>
        <sz val="9"/>
        <color theme="1"/>
        <rFont val="Calibri"/>
        <family val="2"/>
        <charset val="204"/>
        <scheme val="minor"/>
      </rPr>
      <t>Состав: душица, листья кипрея ферментированного. Душица - уникальное пряное растение, приводит в норму высокое давление, хороша для женского здоровья, восстанавливает структуру подкожно-жировой клетчатки, снимает воспаление дёсен и зубную боль, успокаивает. Отлично подходит для ежедневного потребления! Приятного чаепития!</t>
    </r>
  </si>
  <si>
    <r>
      <rPr>
        <sz val="11"/>
        <color rgb="FFFF0000"/>
        <rFont val="Calibri"/>
        <family val="2"/>
        <charset val="204"/>
        <scheme val="minor"/>
      </rPr>
      <t xml:space="preserve">Шоколадный </t>
    </r>
    <r>
      <rPr>
        <sz val="11"/>
        <rFont val="Calibri"/>
        <family val="2"/>
        <charset val="204"/>
        <scheme val="minor"/>
      </rPr>
      <t>С кэробом и бадьяном</t>
    </r>
    <r>
      <rPr>
        <sz val="11"/>
        <color theme="1"/>
        <rFont val="Calibri"/>
        <family val="2"/>
        <charset val="204"/>
        <scheme val="minor"/>
      </rPr>
      <t xml:space="preserve">   - </t>
    </r>
    <r>
      <rPr>
        <sz val="9"/>
        <color theme="1"/>
        <rFont val="Calibri"/>
        <family val="2"/>
        <charset val="204"/>
        <scheme val="minor"/>
      </rPr>
      <t>для любителей шоколада. Думаете такое вообще возможно сочетать? И вкусно? Это очень приятное и полезное сочетание! Нравиться тем кто терпеть не может даже иван чай!</t>
    </r>
  </si>
  <si>
    <r>
      <rPr>
        <sz val="11"/>
        <color rgb="FFFF0000"/>
        <rFont val="Calibri"/>
        <family val="2"/>
        <charset val="204"/>
        <scheme val="minor"/>
      </rPr>
      <t>С чагой</t>
    </r>
    <r>
      <rPr>
        <sz val="11"/>
        <color theme="1"/>
        <rFont val="Calibri"/>
        <family val="2"/>
        <charset val="204"/>
        <scheme val="minor"/>
      </rPr>
      <t>.</t>
    </r>
    <r>
      <rPr>
        <sz val="9"/>
        <color theme="1"/>
        <rFont val="Calibri"/>
        <family val="2"/>
        <charset val="204"/>
        <scheme val="minor"/>
      </rPr>
      <t xml:space="preserve"> Состав: чёрный, "Иван-чай с чагой» ферментированный Иван-чай, измельченная чага. Этот напиток полезен и вкусен, крепкий терпкий чай для любого времени суток. Регулирует работу кишечника, лечит печень и успокаивает. Гриб чаги имеет тёмно рыже-бурый оттенок, обладает массой полезных свойств, известен по всему миру! Здоровья Вам и долголетия!</t>
    </r>
  </si>
  <si>
    <t xml:space="preserve">Узконаправленные чаи </t>
  </si>
  <si>
    <t>При гепатите С</t>
  </si>
  <si>
    <t>Желчегонный</t>
  </si>
  <si>
    <t>Почечный подъем почек (Нефроптоз)</t>
  </si>
  <si>
    <t>Сердечно-сосудистый</t>
  </si>
  <si>
    <r>
      <t>Противоалкагольный для мужчин</t>
    </r>
    <r>
      <rPr>
        <sz val="11"/>
        <rFont val="Calibri"/>
        <family val="2"/>
        <charset val="204"/>
        <scheme val="minor"/>
      </rPr>
      <t xml:space="preserve"> от лучшего травника в России. Меняет гормональный фон, тем самым закрывают проблему. Имеется побочный эффект: мужчины становится менее  заботливыми более ответственными! </t>
    </r>
  </si>
  <si>
    <r>
      <rPr>
        <sz val="11"/>
        <color rgb="FFFF0000"/>
        <rFont val="Calibri"/>
        <family val="2"/>
        <charset val="204"/>
        <scheme val="minor"/>
      </rPr>
      <t>Иммунный</t>
    </r>
    <r>
      <rPr>
        <sz val="11"/>
        <rFont val="Calibri"/>
        <family val="2"/>
        <charset val="204"/>
        <scheme val="minor"/>
      </rPr>
      <t xml:space="preserve"> смотрите выше</t>
    </r>
  </si>
  <si>
    <t>Нашли дешевле? Такое же качество? Такой ассортимент?  Сообщите нам! Возможно Мы сможем Вам предложить лучше условия по Иван чаю.</t>
  </si>
  <si>
    <t>Набор пробников. ИНДИВИДУАЛЬНО РЕШАЕТСЯ!!!</t>
  </si>
  <si>
    <r>
      <t xml:space="preserve">Мы команда ООО Шерт с 2015г  делаем  вкусный, красивый, полезный чай! Каждый год мы совершенствуем рецепты, оборудование, выбираем лучшее!  </t>
    </r>
    <r>
      <rPr>
        <sz val="16"/>
        <rFont val="Calibri"/>
        <family val="2"/>
        <charset val="204"/>
        <scheme val="minor"/>
      </rPr>
      <t xml:space="preserve"> Люди за чаем возвращаются, что Нас вдохновляет! Мы не сжигаем свой Иван-чай, сохраняя вкус и пользу. Весь Иван-чай сушится до 40 градусов Цельсия,  из которого  50% поддается средней обжарки для вкуса, а 50% для пользы не обжаривается. Возим 200 видов трав, кореньев и ягод. Мы делаем сложные многокомпонентные чаи совместно с травниками и шеф поварами!   успокаивающий, бодрящий, иммунный, витаминный, диабетический…</t>
    </r>
  </si>
  <si>
    <r>
      <rPr>
        <b/>
        <sz val="11"/>
        <color rgb="FFFF0000"/>
        <rFont val="Calibri"/>
        <family val="2"/>
        <charset val="204"/>
        <scheme val="minor"/>
      </rPr>
      <t>Иван чай в фильтр пакетах</t>
    </r>
    <r>
      <rPr>
        <b/>
        <sz val="11"/>
        <rFont val="Calibri"/>
        <family val="2"/>
        <charset val="204"/>
        <scheme val="minor"/>
      </rPr>
      <t xml:space="preserve"> </t>
    </r>
    <r>
      <rPr>
        <sz val="11"/>
        <rFont val="Calibri"/>
        <family val="2"/>
        <charset val="204"/>
        <scheme val="minor"/>
      </rPr>
      <t>ассортименте спросите остатки у менеджера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</si>
</sst>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 [$₽-419]"/>
  </numFmts>
  <fonts count="41" x14ac:knownFonts="1">
    <font>
      <sz val="11"/>
      <color theme="1"/>
      <name val="Calibri"/>
      <family val="2"/>
      <charset val="204"/>
      <scheme val="minor"/>
    </font>
    <font>
      <sz val="11"/>
      <color rgb="FFFF0000"/>
      <name val="Calibri"/>
      <family val="2"/>
      <charset val="204"/>
      <scheme val="minor"/>
    </font>
    <font>
      <b/>
      <u/>
      <sz val="11"/>
      <color theme="1"/>
      <name val="Calibri"/>
      <family val="2"/>
      <charset val="204"/>
      <scheme val="minor"/>
    </font>
    <font>
      <sz val="9"/>
      <color theme="1"/>
      <name val="Calibri"/>
      <family val="2"/>
      <charset val="204"/>
      <scheme val="minor"/>
    </font>
    <font>
      <sz val="11"/>
      <name val="Calibri"/>
      <family val="2"/>
      <charset val="204"/>
      <scheme val="minor"/>
    </font>
    <font>
      <sz val="9"/>
      <name val="Calibri"/>
      <family val="2"/>
      <charset val="204"/>
      <scheme val="minor"/>
    </font>
    <font>
      <b/>
      <sz val="11"/>
      <color theme="1"/>
      <name val="Calibri"/>
      <family val="2"/>
      <charset val="204"/>
      <scheme val="minor"/>
    </font>
    <font>
      <sz val="18"/>
      <name val="Calibri"/>
      <family val="2"/>
      <charset val="204"/>
      <scheme val="minor"/>
    </font>
    <font>
      <sz val="11"/>
      <color rgb="FFFFCCCC"/>
      <name val="Calibri"/>
      <family val="2"/>
      <charset val="204"/>
      <scheme val="minor"/>
    </font>
    <font>
      <sz val="16"/>
      <color theme="1"/>
      <name val="Calibri"/>
      <family val="2"/>
      <charset val="204"/>
      <scheme val="minor"/>
    </font>
    <font>
      <sz val="18"/>
      <color theme="1"/>
      <name val="Calibri"/>
      <family val="2"/>
      <charset val="204"/>
      <scheme val="minor"/>
    </font>
    <font>
      <sz val="14"/>
      <color theme="1"/>
      <name val="Calibri"/>
      <family val="2"/>
      <charset val="204"/>
      <scheme val="minor"/>
    </font>
    <font>
      <b/>
      <sz val="11"/>
      <color rgb="FFFF0000"/>
      <name val="Calibri"/>
      <family val="2"/>
      <charset val="204"/>
      <scheme val="minor"/>
    </font>
    <font>
      <b/>
      <sz val="9"/>
      <color theme="1"/>
      <name val="Calibri"/>
      <family val="2"/>
      <charset val="204"/>
      <scheme val="minor"/>
    </font>
    <font>
      <sz val="24"/>
      <color rgb="FFFF0000"/>
      <name val="Calibri"/>
      <family val="2"/>
      <charset val="204"/>
      <scheme val="minor"/>
    </font>
    <font>
      <b/>
      <sz val="16"/>
      <color rgb="FFFF0000"/>
      <name val="Calibri"/>
      <family val="2"/>
      <charset val="204"/>
      <scheme val="minor"/>
    </font>
    <font>
      <b/>
      <sz val="24"/>
      <color rgb="FFFF0000"/>
      <name val="Calibri"/>
      <family val="2"/>
      <charset val="204"/>
      <scheme val="minor"/>
    </font>
    <font>
      <b/>
      <sz val="11"/>
      <color rgb="FFC00000"/>
      <name val="Calibri"/>
      <family val="2"/>
      <charset val="204"/>
      <scheme val="minor"/>
    </font>
    <font>
      <b/>
      <u/>
      <sz val="11"/>
      <color rgb="FFFF0000"/>
      <name val="Calibri"/>
      <family val="2"/>
      <charset val="204"/>
      <scheme val="minor"/>
    </font>
    <font>
      <sz val="11"/>
      <color rgb="FF00FFFF"/>
      <name val="Calibri"/>
      <family val="2"/>
      <charset val="204"/>
      <scheme val="minor"/>
    </font>
    <font>
      <b/>
      <sz val="11"/>
      <name val="Calibri"/>
      <family val="2"/>
      <charset val="204"/>
      <scheme val="minor"/>
    </font>
    <font>
      <sz val="16"/>
      <name val="Calibri"/>
      <family val="2"/>
      <charset val="204"/>
      <scheme val="minor"/>
    </font>
    <font>
      <b/>
      <i/>
      <u/>
      <sz val="11"/>
      <color rgb="FFFF0000"/>
      <name val="Calibri"/>
      <family val="2"/>
      <charset val="204"/>
      <scheme val="minor"/>
    </font>
    <font>
      <b/>
      <i/>
      <u/>
      <sz val="11"/>
      <color theme="1"/>
      <name val="Calibri"/>
      <family val="2"/>
      <charset val="204"/>
      <scheme val="minor"/>
    </font>
    <font>
      <b/>
      <i/>
      <u/>
      <sz val="9"/>
      <color rgb="FFFF0000"/>
      <name val="Calibri"/>
      <family val="2"/>
      <charset val="204"/>
      <scheme val="minor"/>
    </font>
    <font>
      <b/>
      <i/>
      <u/>
      <sz val="12"/>
      <color rgb="FFFF0000"/>
      <name val="Calibri"/>
      <family val="2"/>
      <charset val="204"/>
      <scheme val="minor"/>
    </font>
    <font>
      <b/>
      <i/>
      <u/>
      <sz val="12"/>
      <color theme="1"/>
      <name val="Calibri"/>
      <family val="2"/>
      <charset val="204"/>
      <scheme val="minor"/>
    </font>
    <font>
      <b/>
      <sz val="14"/>
      <name val="Calibri"/>
      <family val="2"/>
      <charset val="204"/>
      <scheme val="minor"/>
    </font>
    <font>
      <b/>
      <sz val="14"/>
      <color theme="1"/>
      <name val="Calibri"/>
      <family val="2"/>
      <charset val="204"/>
      <scheme val="minor"/>
    </font>
    <font>
      <b/>
      <sz val="16"/>
      <color theme="1"/>
      <name val="Calibri"/>
      <family val="2"/>
      <charset val="204"/>
      <scheme val="minor"/>
    </font>
    <font>
      <b/>
      <i/>
      <sz val="16"/>
      <color theme="1"/>
      <name val="Calibri"/>
      <family val="2"/>
      <charset val="204"/>
      <scheme val="minor"/>
    </font>
    <font>
      <b/>
      <u/>
      <sz val="16"/>
      <color theme="1"/>
      <name val="Calibri"/>
      <family val="2"/>
      <charset val="204"/>
      <scheme val="minor"/>
    </font>
    <font>
      <b/>
      <u/>
      <sz val="16"/>
      <name val="Calibri"/>
      <family val="2"/>
      <charset val="204"/>
      <scheme val="minor"/>
    </font>
    <font>
      <b/>
      <i/>
      <u/>
      <sz val="11"/>
      <name val="Calibri"/>
      <family val="2"/>
      <charset val="204"/>
      <scheme val="minor"/>
    </font>
    <font>
      <b/>
      <sz val="16"/>
      <name val="Calibri"/>
      <family val="2"/>
      <charset val="204"/>
      <scheme val="minor"/>
    </font>
    <font>
      <sz val="12"/>
      <name val="Calibri"/>
      <family val="2"/>
      <charset val="204"/>
      <scheme val="minor"/>
    </font>
    <font>
      <sz val="14"/>
      <color rgb="FFFF0000"/>
      <name val="Calibri"/>
      <family val="2"/>
      <charset val="204"/>
      <scheme val="minor"/>
    </font>
    <font>
      <b/>
      <i/>
      <sz val="11"/>
      <color rgb="FFFF0000"/>
      <name val="Calibri"/>
      <family val="2"/>
      <charset val="204"/>
      <scheme val="minor"/>
    </font>
    <font>
      <b/>
      <u/>
      <sz val="11"/>
      <name val="Calibri"/>
      <family val="2"/>
      <charset val="204"/>
      <scheme val="minor"/>
    </font>
    <font>
      <u/>
      <sz val="11"/>
      <color theme="1"/>
      <name val="Calibri"/>
      <family val="2"/>
      <charset val="204"/>
      <scheme val="minor"/>
    </font>
    <font>
      <u/>
      <sz val="11"/>
      <name val="Calibri"/>
      <family val="2"/>
      <charset val="204"/>
      <scheme val="minor"/>
    </font>
  </fonts>
  <fills count="13">
    <fill>
      <patternFill patternType="none"/>
    </fill>
    <fill>
      <patternFill patternType="gray125"/>
    </fill>
    <fill>
      <patternFill patternType="solid">
        <fgColor rgb="FFFF0000"/>
        <bgColor indexed="64"/>
      </patternFill>
    </fill>
    <fill>
      <patternFill patternType="solid">
        <fgColor theme="8" tint="0.79998168889431442"/>
        <bgColor indexed="64"/>
      </patternFill>
    </fill>
    <fill>
      <patternFill patternType="solid">
        <fgColor rgb="FF00FFFF"/>
        <bgColor indexed="64"/>
      </patternFill>
    </fill>
    <fill>
      <patternFill patternType="solid">
        <fgColor rgb="FFFE989F"/>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F9966"/>
        <bgColor indexed="64"/>
      </patternFill>
    </fill>
    <fill>
      <patternFill patternType="solid">
        <fgColor rgb="FF7CEC97"/>
        <bgColor indexed="64"/>
      </patternFill>
    </fill>
    <fill>
      <patternFill patternType="solid">
        <fgColor theme="0"/>
        <bgColor indexed="64"/>
      </patternFill>
    </fill>
    <fill>
      <patternFill patternType="solid">
        <fgColor rgb="FFF8F9BF"/>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92">
    <xf numFmtId="0" fontId="0" fillId="0" borderId="0" xfId="0"/>
    <xf numFmtId="0" fontId="0" fillId="0" borderId="0" xfId="0" applyFill="1"/>
    <xf numFmtId="0" fontId="1" fillId="0" borderId="12" xfId="0" applyFont="1" applyBorder="1"/>
    <xf numFmtId="0" fontId="0" fillId="0" borderId="12" xfId="0" applyBorder="1"/>
    <xf numFmtId="0" fontId="1" fillId="3" borderId="12" xfId="0" applyFont="1" applyFill="1" applyBorder="1"/>
    <xf numFmtId="0" fontId="0" fillId="4" borderId="1" xfId="0" applyFill="1" applyBorder="1"/>
    <xf numFmtId="0" fontId="0" fillId="4" borderId="4" xfId="0" applyFill="1" applyBorder="1"/>
    <xf numFmtId="0" fontId="0" fillId="4" borderId="0" xfId="0" applyFill="1"/>
    <xf numFmtId="0" fontId="0" fillId="3" borderId="0" xfId="0" applyFill="1"/>
    <xf numFmtId="0" fontId="0" fillId="5" borderId="0" xfId="0" applyFill="1"/>
    <xf numFmtId="0" fontId="0" fillId="0" borderId="0" xfId="0" applyFont="1" applyFill="1" applyBorder="1" applyAlignment="1"/>
    <xf numFmtId="0" fontId="0" fillId="0" borderId="0" xfId="0" applyFont="1" applyFill="1"/>
    <xf numFmtId="9" fontId="1" fillId="0" borderId="1" xfId="0" applyNumberFormat="1" applyFont="1" applyBorder="1"/>
    <xf numFmtId="0" fontId="0" fillId="4" borderId="15" xfId="0" applyFill="1" applyBorder="1"/>
    <xf numFmtId="0" fontId="0" fillId="0" borderId="11" xfId="0" applyBorder="1"/>
    <xf numFmtId="0" fontId="1" fillId="0" borderId="21" xfId="0" applyFont="1" applyBorder="1"/>
    <xf numFmtId="9" fontId="1" fillId="3" borderId="1" xfId="0" applyNumberFormat="1" applyFont="1" applyFill="1" applyBorder="1"/>
    <xf numFmtId="0" fontId="0" fillId="0" borderId="2" xfId="0" applyFont="1" applyFill="1" applyBorder="1" applyAlignment="1">
      <alignment horizontal="center"/>
    </xf>
    <xf numFmtId="9" fontId="0" fillId="0" borderId="2" xfId="0" applyNumberFormat="1" applyFont="1" applyFill="1" applyBorder="1" applyAlignment="1">
      <alignment horizontal="center"/>
    </xf>
    <xf numFmtId="165" fontId="0" fillId="0" borderId="3" xfId="0" applyNumberFormat="1" applyFill="1" applyBorder="1"/>
    <xf numFmtId="165" fontId="0" fillId="0" borderId="3" xfId="0" applyNumberFormat="1" applyFill="1" applyBorder="1" applyAlignment="1">
      <alignment horizontal="right" vertical="center"/>
    </xf>
    <xf numFmtId="0" fontId="0" fillId="0" borderId="0" xfId="0" applyFont="1" applyAlignment="1">
      <alignment wrapText="1"/>
    </xf>
    <xf numFmtId="0" fontId="0" fillId="0" borderId="0" xfId="0" applyFont="1" applyFill="1" applyAlignment="1">
      <alignment wrapText="1"/>
    </xf>
    <xf numFmtId="0" fontId="0" fillId="6" borderId="0" xfId="0" applyFill="1"/>
    <xf numFmtId="0" fontId="0" fillId="7" borderId="0" xfId="0" applyFill="1"/>
    <xf numFmtId="0" fontId="0" fillId="9" borderId="0" xfId="0" applyFill="1"/>
    <xf numFmtId="0" fontId="0" fillId="8" borderId="0" xfId="0" applyFill="1"/>
    <xf numFmtId="165" fontId="0" fillId="0" borderId="2" xfId="0" applyNumberFormat="1" applyFill="1" applyBorder="1" applyAlignment="1">
      <alignment horizontal="center" vertical="center"/>
    </xf>
    <xf numFmtId="165" fontId="0" fillId="0" borderId="19" xfId="0" applyNumberFormat="1" applyFill="1" applyBorder="1" applyAlignment="1">
      <alignment horizontal="right" vertical="center"/>
    </xf>
    <xf numFmtId="164" fontId="0" fillId="0" borderId="2" xfId="0" applyNumberFormat="1" applyFill="1" applyBorder="1" applyAlignment="1">
      <alignment horizontal="right"/>
    </xf>
    <xf numFmtId="164" fontId="0" fillId="0" borderId="1" xfId="0" applyNumberFormat="1" applyFill="1" applyBorder="1" applyAlignment="1">
      <alignment horizontal="right"/>
    </xf>
    <xf numFmtId="164" fontId="0" fillId="0" borderId="14" xfId="0" applyNumberFormat="1" applyFill="1" applyBorder="1" applyAlignment="1">
      <alignment horizontal="right"/>
    </xf>
    <xf numFmtId="0" fontId="4" fillId="0" borderId="0" xfId="0" applyFont="1" applyFill="1"/>
    <xf numFmtId="0" fontId="0" fillId="0" borderId="0" xfId="0" applyFill="1" applyAlignment="1">
      <alignment horizontal="center"/>
    </xf>
    <xf numFmtId="164" fontId="0" fillId="0" borderId="2" xfId="0" applyNumberFormat="1" applyFill="1" applyBorder="1"/>
    <xf numFmtId="164" fontId="0" fillId="0" borderId="1" xfId="0" applyNumberFormat="1" applyFill="1" applyBorder="1"/>
    <xf numFmtId="164" fontId="0" fillId="0" borderId="14" xfId="0" applyNumberFormat="1" applyFill="1" applyBorder="1"/>
    <xf numFmtId="0" fontId="0" fillId="4" borderId="2" xfId="0" applyFill="1" applyBorder="1"/>
    <xf numFmtId="0" fontId="0" fillId="4" borderId="10" xfId="0" applyFill="1" applyBorder="1"/>
    <xf numFmtId="0" fontId="0" fillId="4" borderId="4" xfId="0" applyFont="1" applyFill="1" applyBorder="1"/>
    <xf numFmtId="165" fontId="0" fillId="0" borderId="27" xfId="0" applyNumberFormat="1" applyFill="1" applyBorder="1" applyAlignment="1">
      <alignment horizontal="center" vertical="center"/>
    </xf>
    <xf numFmtId="0" fontId="0" fillId="4" borderId="27" xfId="0" applyFill="1" applyBorder="1"/>
    <xf numFmtId="0" fontId="0" fillId="0" borderId="1" xfId="0" applyFill="1" applyBorder="1"/>
    <xf numFmtId="0" fontId="0" fillId="4" borderId="14" xfId="0" applyFill="1" applyBorder="1"/>
    <xf numFmtId="0" fontId="8" fillId="0" borderId="0" xfId="0" applyFont="1" applyFill="1"/>
    <xf numFmtId="0" fontId="0" fillId="0" borderId="0" xfId="0" applyAlignment="1">
      <alignment vertical="center" wrapText="1"/>
    </xf>
    <xf numFmtId="0" fontId="0" fillId="0" borderId="23" xfId="0" applyFont="1" applyFill="1" applyBorder="1" applyAlignment="1">
      <alignment horizontal="center"/>
    </xf>
    <xf numFmtId="9" fontId="1" fillId="3" borderId="5" xfId="0" applyNumberFormat="1" applyFont="1" applyFill="1" applyBorder="1" applyAlignment="1">
      <alignment horizontal="center"/>
    </xf>
    <xf numFmtId="165" fontId="0" fillId="10" borderId="9" xfId="0" applyNumberFormat="1" applyFill="1" applyBorder="1" applyAlignment="1">
      <alignment horizontal="right" vertical="center"/>
    </xf>
    <xf numFmtId="165" fontId="0" fillId="10" borderId="3" xfId="0" applyNumberFormat="1" applyFill="1" applyBorder="1" applyAlignment="1">
      <alignment horizontal="right" vertical="center"/>
    </xf>
    <xf numFmtId="165" fontId="0" fillId="10" borderId="3" xfId="0" applyNumberFormat="1" applyFill="1" applyBorder="1"/>
    <xf numFmtId="0" fontId="0" fillId="10" borderId="5" xfId="0" applyFill="1" applyBorder="1"/>
    <xf numFmtId="0" fontId="0" fillId="10" borderId="5" xfId="0" applyFill="1" applyBorder="1" applyAlignment="1">
      <alignment vertical="top" wrapText="1"/>
    </xf>
    <xf numFmtId="0" fontId="1" fillId="10" borderId="5" xfId="0" applyFont="1" applyFill="1" applyBorder="1"/>
    <xf numFmtId="0" fontId="0" fillId="10" borderId="5" xfId="0" applyFill="1" applyBorder="1" applyAlignment="1">
      <alignment wrapText="1"/>
    </xf>
    <xf numFmtId="0" fontId="3" fillId="10" borderId="5" xfId="0" applyFont="1" applyFill="1" applyBorder="1" applyAlignment="1">
      <alignment vertical="top" wrapText="1"/>
    </xf>
    <xf numFmtId="0" fontId="4" fillId="10" borderId="5" xfId="0" applyFont="1" applyFill="1" applyBorder="1"/>
    <xf numFmtId="0" fontId="0" fillId="10" borderId="18" xfId="0" applyFill="1" applyBorder="1"/>
    <xf numFmtId="165" fontId="4" fillId="10" borderId="3" xfId="0" applyNumberFormat="1" applyFont="1" applyFill="1" applyBorder="1"/>
    <xf numFmtId="165" fontId="0" fillId="10" borderId="3" xfId="0" applyNumberFormat="1" applyFont="1" applyFill="1" applyBorder="1"/>
    <xf numFmtId="165" fontId="0" fillId="10" borderId="19" xfId="0" applyNumberFormat="1" applyFill="1" applyBorder="1" applyAlignment="1">
      <alignment horizontal="right" vertical="center"/>
    </xf>
    <xf numFmtId="0" fontId="0" fillId="0" borderId="1" xfId="0" applyFont="1" applyBorder="1" applyAlignment="1">
      <alignment wrapText="1"/>
    </xf>
    <xf numFmtId="165" fontId="0" fillId="10" borderId="9" xfId="0" applyNumberFormat="1" applyFill="1" applyBorder="1" applyAlignment="1">
      <alignment horizontal="right"/>
    </xf>
    <xf numFmtId="165" fontId="0" fillId="0" borderId="2" xfId="0" applyNumberFormat="1" applyFill="1" applyBorder="1" applyAlignment="1">
      <alignment horizontal="center"/>
    </xf>
    <xf numFmtId="0" fontId="0" fillId="4" borderId="2" xfId="0" applyFill="1" applyBorder="1" applyAlignment="1"/>
    <xf numFmtId="0" fontId="0" fillId="4" borderId="10" xfId="0" applyFill="1" applyBorder="1" applyAlignment="1"/>
    <xf numFmtId="164" fontId="0" fillId="0" borderId="2" xfId="0" applyNumberFormat="1" applyFill="1" applyBorder="1" applyAlignment="1"/>
    <xf numFmtId="0" fontId="0" fillId="0" borderId="23" xfId="0" applyFont="1" applyFill="1" applyBorder="1" applyAlignment="1"/>
    <xf numFmtId="0" fontId="1" fillId="0" borderId="5" xfId="0" applyFont="1" applyBorder="1" applyAlignment="1"/>
    <xf numFmtId="0" fontId="14" fillId="4" borderId="5" xfId="0" applyFont="1" applyFill="1" applyBorder="1"/>
    <xf numFmtId="0" fontId="16" fillId="4" borderId="7" xfId="0" applyFont="1" applyFill="1" applyBorder="1"/>
    <xf numFmtId="0" fontId="16" fillId="4" borderId="2" xfId="0" applyFont="1" applyFill="1" applyBorder="1"/>
    <xf numFmtId="0" fontId="14" fillId="10" borderId="1" xfId="0" applyFont="1" applyFill="1" applyBorder="1"/>
    <xf numFmtId="0" fontId="19" fillId="4" borderId="27" xfId="0" applyFont="1" applyFill="1" applyBorder="1"/>
    <xf numFmtId="0" fontId="6" fillId="11" borderId="13" xfId="0" applyFont="1" applyFill="1" applyBorder="1" applyAlignment="1">
      <alignment wrapText="1"/>
    </xf>
    <xf numFmtId="0" fontId="0" fillId="11" borderId="7" xfId="0" applyFill="1" applyBorder="1" applyAlignment="1"/>
    <xf numFmtId="0" fontId="0" fillId="11" borderId="5" xfId="0" applyFill="1" applyBorder="1" applyAlignment="1">
      <alignment vertical="top" wrapText="1"/>
    </xf>
    <xf numFmtId="0" fontId="0" fillId="11" borderId="5" xfId="0" applyFill="1" applyBorder="1"/>
    <xf numFmtId="0" fontId="0" fillId="11" borderId="5" xfId="0" applyFill="1" applyBorder="1" applyAlignment="1">
      <alignment wrapText="1"/>
    </xf>
    <xf numFmtId="0" fontId="2" fillId="10" borderId="5" xfId="0" applyFont="1" applyFill="1" applyBorder="1"/>
    <xf numFmtId="0" fontId="1" fillId="11" borderId="5" xfId="0" applyFont="1" applyFill="1" applyBorder="1"/>
    <xf numFmtId="0" fontId="20" fillId="11" borderId="30" xfId="0" applyFont="1" applyFill="1" applyBorder="1" applyAlignment="1">
      <alignment horizontal="center" vertical="center" wrapText="1"/>
    </xf>
    <xf numFmtId="0" fontId="12" fillId="11" borderId="31" xfId="0" applyFont="1" applyFill="1" applyBorder="1" applyAlignment="1">
      <alignment horizontal="center" vertical="center" wrapText="1"/>
    </xf>
    <xf numFmtId="0" fontId="20" fillId="11" borderId="31"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17" fillId="11" borderId="31"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11" borderId="38" xfId="0" applyFont="1" applyFill="1" applyBorder="1" applyAlignment="1">
      <alignment horizontal="center" vertical="center" wrapText="1"/>
    </xf>
    <xf numFmtId="0" fontId="0" fillId="0" borderId="2" xfId="0" applyFont="1" applyBorder="1" applyAlignment="1">
      <alignment wrapText="1"/>
    </xf>
    <xf numFmtId="0" fontId="17" fillId="11" borderId="25" xfId="0" applyFont="1" applyFill="1" applyBorder="1" applyAlignment="1">
      <alignment horizontal="center" vertical="center" wrapText="1"/>
    </xf>
    <xf numFmtId="0" fontId="7" fillId="0" borderId="0" xfId="0" applyFont="1" applyFill="1" applyBorder="1" applyAlignment="1">
      <alignment horizontal="center"/>
    </xf>
    <xf numFmtId="0" fontId="7" fillId="2" borderId="0" xfId="0" applyFont="1" applyFill="1" applyBorder="1" applyAlignment="1">
      <alignment horizontal="center"/>
    </xf>
    <xf numFmtId="165" fontId="0" fillId="0" borderId="35" xfId="0" applyNumberFormat="1" applyFill="1" applyBorder="1"/>
    <xf numFmtId="165" fontId="0" fillId="0" borderId="35" xfId="0" applyNumberFormat="1" applyFont="1" applyBorder="1" applyAlignment="1">
      <alignment wrapText="1"/>
    </xf>
    <xf numFmtId="165" fontId="0" fillId="2" borderId="35" xfId="0" applyNumberFormat="1" applyFill="1" applyBorder="1"/>
    <xf numFmtId="165" fontId="0" fillId="2" borderId="0" xfId="0" applyNumberFormat="1" applyFill="1" applyBorder="1"/>
    <xf numFmtId="0" fontId="6" fillId="11" borderId="29" xfId="0" applyFont="1" applyFill="1" applyBorder="1" applyAlignment="1">
      <alignment wrapText="1"/>
    </xf>
    <xf numFmtId="0" fontId="0" fillId="2" borderId="33" xfId="0" applyFont="1" applyFill="1" applyBorder="1" applyAlignment="1">
      <alignment wrapText="1"/>
    </xf>
    <xf numFmtId="0" fontId="1" fillId="2" borderId="34" xfId="0" applyFont="1" applyFill="1" applyBorder="1"/>
    <xf numFmtId="0" fontId="4" fillId="2" borderId="34" xfId="0" applyFont="1" applyFill="1" applyBorder="1"/>
    <xf numFmtId="0" fontId="16" fillId="2" borderId="35" xfId="0" applyFont="1" applyFill="1" applyBorder="1"/>
    <xf numFmtId="0" fontId="0" fillId="2" borderId="34" xfId="0" applyFill="1" applyBorder="1"/>
    <xf numFmtId="0" fontId="2" fillId="2" borderId="34" xfId="0" applyFont="1" applyFill="1" applyBorder="1"/>
    <xf numFmtId="0" fontId="0" fillId="2" borderId="35" xfId="0" applyFill="1" applyBorder="1" applyAlignment="1"/>
    <xf numFmtId="0" fontId="0" fillId="2" borderId="36" xfId="0" applyFill="1" applyBorder="1"/>
    <xf numFmtId="0" fontId="0" fillId="2" borderId="34" xfId="0" applyFill="1" applyBorder="1" applyAlignment="1">
      <alignment vertical="top" wrapText="1"/>
    </xf>
    <xf numFmtId="0" fontId="14" fillId="2" borderId="34" xfId="0" applyFont="1" applyFill="1" applyBorder="1"/>
    <xf numFmtId="0" fontId="22" fillId="2" borderId="34" xfId="0" applyFont="1" applyFill="1" applyBorder="1"/>
    <xf numFmtId="0" fontId="0" fillId="2" borderId="34" xfId="0" applyFill="1" applyBorder="1" applyAlignment="1">
      <alignment wrapText="1"/>
    </xf>
    <xf numFmtId="0" fontId="3" fillId="2" borderId="34" xfId="0" applyFont="1" applyFill="1" applyBorder="1" applyAlignment="1">
      <alignment vertical="top" wrapText="1"/>
    </xf>
    <xf numFmtId="0" fontId="0" fillId="2" borderId="16" xfId="0" applyFill="1" applyBorder="1"/>
    <xf numFmtId="0" fontId="0" fillId="2" borderId="39" xfId="0" applyFill="1" applyBorder="1"/>
    <xf numFmtId="0" fontId="16" fillId="2" borderId="2" xfId="0" applyFont="1" applyFill="1" applyBorder="1"/>
    <xf numFmtId="0" fontId="14" fillId="2" borderId="1" xfId="0" applyFont="1" applyFill="1" applyBorder="1"/>
    <xf numFmtId="0" fontId="0" fillId="2" borderId="2" xfId="0" applyFill="1" applyBorder="1"/>
    <xf numFmtId="0" fontId="0" fillId="2" borderId="27" xfId="0" applyFill="1" applyBorder="1"/>
    <xf numFmtId="0" fontId="0" fillId="2" borderId="2" xfId="0" applyFill="1" applyBorder="1" applyAlignment="1"/>
    <xf numFmtId="0" fontId="19" fillId="2" borderId="27" xfId="0" applyFont="1" applyFill="1" applyBorder="1"/>
    <xf numFmtId="0" fontId="1" fillId="2" borderId="12" xfId="0" applyFont="1" applyFill="1" applyBorder="1"/>
    <xf numFmtId="9" fontId="0" fillId="2" borderId="7" xfId="0" applyNumberFormat="1" applyFont="1" applyFill="1" applyBorder="1" applyAlignment="1">
      <alignment horizontal="center"/>
    </xf>
    <xf numFmtId="9" fontId="1" fillId="2" borderId="7" xfId="0" applyNumberFormat="1" applyFont="1" applyFill="1" applyBorder="1"/>
    <xf numFmtId="0" fontId="0" fillId="2" borderId="7" xfId="0" applyFill="1" applyBorder="1"/>
    <xf numFmtId="0" fontId="0" fillId="2" borderId="5" xfId="0" applyFill="1" applyBorder="1"/>
    <xf numFmtId="0" fontId="0" fillId="2" borderId="18" xfId="0" applyFill="1" applyBorder="1"/>
    <xf numFmtId="0" fontId="0" fillId="2" borderId="7" xfId="0" applyFill="1" applyBorder="1" applyAlignment="1"/>
    <xf numFmtId="0" fontId="0" fillId="2" borderId="5" xfId="0" applyFont="1" applyFill="1" applyBorder="1"/>
    <xf numFmtId="0" fontId="0" fillId="2" borderId="23" xfId="0" applyFont="1" applyFill="1" applyBorder="1" applyAlignment="1">
      <alignment horizontal="center"/>
    </xf>
    <xf numFmtId="9" fontId="1" fillId="2" borderId="5" xfId="0" applyNumberFormat="1" applyFont="1" applyFill="1" applyBorder="1" applyAlignment="1">
      <alignment horizontal="center"/>
    </xf>
    <xf numFmtId="3" fontId="0" fillId="10" borderId="3" xfId="0" applyNumberFormat="1" applyFill="1" applyBorder="1" applyAlignment="1">
      <alignment horizontal="right" vertical="center"/>
    </xf>
    <xf numFmtId="0" fontId="30" fillId="2" borderId="37" xfId="0" applyFont="1" applyFill="1" applyBorder="1"/>
    <xf numFmtId="165" fontId="31" fillId="2" borderId="22" xfId="0" applyNumberFormat="1" applyFont="1" applyFill="1" applyBorder="1" applyAlignment="1">
      <alignment horizontal="center" vertical="center"/>
    </xf>
    <xf numFmtId="9" fontId="21" fillId="4" borderId="20" xfId="0" applyNumberFormat="1" applyFont="1" applyFill="1" applyBorder="1" applyAlignment="1">
      <alignment horizontal="center"/>
    </xf>
    <xf numFmtId="1" fontId="32" fillId="2" borderId="17" xfId="0" applyNumberFormat="1" applyFont="1" applyFill="1" applyBorder="1" applyAlignment="1">
      <alignment horizontal="center" vertical="center"/>
    </xf>
    <xf numFmtId="0" fontId="16" fillId="0" borderId="0" xfId="0" applyFont="1" applyFill="1" applyBorder="1" applyAlignment="1">
      <alignment wrapText="1"/>
    </xf>
    <xf numFmtId="0" fontId="33" fillId="0" borderId="5" xfId="0" applyFont="1" applyFill="1" applyBorder="1"/>
    <xf numFmtId="0" fontId="20" fillId="0" borderId="1" xfId="0" applyFont="1" applyBorder="1" applyAlignment="1">
      <alignment wrapText="1"/>
    </xf>
    <xf numFmtId="0" fontId="33" fillId="10" borderId="5" xfId="0" applyFont="1" applyFill="1" applyBorder="1"/>
    <xf numFmtId="165" fontId="1" fillId="10" borderId="9" xfId="0" applyNumberFormat="1" applyFont="1" applyFill="1" applyBorder="1" applyAlignment="1">
      <alignment horizontal="right" vertical="center"/>
    </xf>
    <xf numFmtId="165" fontId="1" fillId="10" borderId="3" xfId="0" applyNumberFormat="1" applyFont="1" applyFill="1" applyBorder="1" applyAlignment="1">
      <alignment horizontal="right" vertical="center"/>
    </xf>
    <xf numFmtId="165" fontId="1" fillId="10" borderId="3" xfId="0" applyNumberFormat="1" applyFont="1" applyFill="1" applyBorder="1"/>
    <xf numFmtId="165" fontId="1" fillId="0" borderId="3" xfId="0" applyNumberFormat="1" applyFont="1" applyFill="1" applyBorder="1" applyAlignment="1">
      <alignment horizontal="right" vertical="center"/>
    </xf>
    <xf numFmtId="165" fontId="1" fillId="0" borderId="3" xfId="0" applyNumberFormat="1" applyFont="1" applyFill="1" applyBorder="1"/>
    <xf numFmtId="165" fontId="4" fillId="0" borderId="3" xfId="0" applyNumberFormat="1" applyFont="1" applyFill="1" applyBorder="1"/>
    <xf numFmtId="165" fontId="4" fillId="0" borderId="3" xfId="0" applyNumberFormat="1" applyFont="1" applyFill="1" applyBorder="1" applyAlignment="1">
      <alignment horizontal="right" vertical="center"/>
    </xf>
    <xf numFmtId="165" fontId="36" fillId="10" borderId="3" xfId="0" applyNumberFormat="1" applyFont="1" applyFill="1" applyBorder="1"/>
    <xf numFmtId="0" fontId="1" fillId="12" borderId="3" xfId="0" applyFont="1" applyFill="1" applyBorder="1"/>
    <xf numFmtId="0" fontId="1" fillId="12" borderId="3" xfId="0" applyFont="1" applyFill="1" applyBorder="1" applyAlignment="1">
      <alignment wrapText="1"/>
    </xf>
    <xf numFmtId="0" fontId="1" fillId="12" borderId="19" xfId="0" applyFont="1" applyFill="1" applyBorder="1" applyAlignment="1">
      <alignment wrapText="1"/>
    </xf>
    <xf numFmtId="0" fontId="1" fillId="12" borderId="40" xfId="0" applyFont="1" applyFill="1" applyBorder="1" applyAlignment="1">
      <alignment wrapText="1"/>
    </xf>
    <xf numFmtId="0" fontId="1" fillId="12" borderId="36" xfId="0" applyFont="1" applyFill="1" applyBorder="1" applyAlignment="1">
      <alignment wrapText="1"/>
    </xf>
    <xf numFmtId="0" fontId="4" fillId="10" borderId="5" xfId="0" applyFont="1" applyFill="1" applyBorder="1" applyAlignment="1">
      <alignment wrapText="1"/>
    </xf>
    <xf numFmtId="0" fontId="1" fillId="10" borderId="5" xfId="0" applyFont="1" applyFill="1" applyBorder="1" applyAlignment="1">
      <alignment wrapText="1"/>
    </xf>
    <xf numFmtId="0" fontId="37" fillId="10" borderId="18" xfId="0" applyFont="1" applyFill="1" applyBorder="1" applyAlignment="1">
      <alignment wrapText="1"/>
    </xf>
    <xf numFmtId="0" fontId="2" fillId="10" borderId="7" xfId="0" applyFont="1" applyFill="1" applyBorder="1"/>
    <xf numFmtId="0" fontId="2" fillId="2" borderId="35" xfId="0" applyFont="1" applyFill="1" applyBorder="1"/>
    <xf numFmtId="0" fontId="18" fillId="10" borderId="7" xfId="0" applyFont="1" applyFill="1" applyBorder="1"/>
    <xf numFmtId="0" fontId="29" fillId="10" borderId="8" xfId="0" applyFont="1" applyFill="1" applyBorder="1" applyAlignment="1">
      <alignment horizontal="center"/>
    </xf>
    <xf numFmtId="0" fontId="29" fillId="10" borderId="0" xfId="0" applyFont="1" applyFill="1" applyBorder="1" applyAlignment="1">
      <alignment horizontal="center"/>
    </xf>
    <xf numFmtId="0" fontId="14" fillId="4" borderId="36" xfId="0" applyFont="1" applyFill="1" applyBorder="1" applyAlignment="1">
      <alignment horizontal="left"/>
    </xf>
    <xf numFmtId="0" fontId="14" fillId="4" borderId="16" xfId="0" applyFont="1" applyFill="1" applyBorder="1" applyAlignment="1">
      <alignment horizontal="left"/>
    </xf>
    <xf numFmtId="0" fontId="16" fillId="4" borderId="18" xfId="0" applyFont="1" applyFill="1" applyBorder="1" applyAlignment="1">
      <alignment horizontal="left"/>
    </xf>
    <xf numFmtId="0" fontId="16" fillId="4" borderId="36" xfId="0" applyFont="1" applyFill="1" applyBorder="1" applyAlignment="1">
      <alignment horizontal="left"/>
    </xf>
    <xf numFmtId="0" fontId="16" fillId="4" borderId="16" xfId="0" applyFont="1" applyFill="1" applyBorder="1" applyAlignment="1">
      <alignment horizontal="left"/>
    </xf>
    <xf numFmtId="0" fontId="0" fillId="0" borderId="8"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5" xfId="0" applyBorder="1" applyAlignment="1">
      <alignment horizontal="center"/>
    </xf>
    <xf numFmtId="0" fontId="0" fillId="0" borderId="34" xfId="0" applyBorder="1" applyAlignment="1">
      <alignment horizontal="center"/>
    </xf>
    <xf numFmtId="0" fontId="0" fillId="0" borderId="6" xfId="0" applyBorder="1" applyAlignment="1">
      <alignment horizontal="center"/>
    </xf>
    <xf numFmtId="0" fontId="9" fillId="7" borderId="8" xfId="0" applyFont="1" applyFill="1" applyBorder="1" applyAlignment="1">
      <alignment horizontal="center"/>
    </xf>
    <xf numFmtId="0" fontId="9" fillId="7" borderId="0" xfId="0" applyFont="1" applyFill="1" applyBorder="1" applyAlignment="1">
      <alignment horizontal="center"/>
    </xf>
    <xf numFmtId="0" fontId="11" fillId="7" borderId="0" xfId="0" applyFont="1" applyFill="1" applyBorder="1" applyAlignment="1">
      <alignment horizontal="center"/>
    </xf>
    <xf numFmtId="0" fontId="11" fillId="7" borderId="0" xfId="0" applyFont="1" applyFill="1" applyAlignment="1">
      <alignment horizontal="center"/>
    </xf>
    <xf numFmtId="0" fontId="14" fillId="4" borderId="0" xfId="0" applyFont="1" applyFill="1" applyAlignment="1">
      <alignment horizontal="center"/>
    </xf>
    <xf numFmtId="0" fontId="10" fillId="4" borderId="0" xfId="0" applyFont="1" applyFill="1" applyAlignment="1">
      <alignment horizontal="center" wrapText="1"/>
    </xf>
    <xf numFmtId="0" fontId="0" fillId="0" borderId="23" xfId="0" applyFont="1" applyFill="1" applyBorder="1" applyAlignment="1">
      <alignment horizontal="center"/>
    </xf>
    <xf numFmtId="0" fontId="0" fillId="0" borderId="24" xfId="0" applyFont="1" applyFill="1" applyBorder="1" applyAlignment="1">
      <alignment horizontal="center"/>
    </xf>
    <xf numFmtId="9" fontId="0" fillId="0" borderId="23" xfId="0" applyNumberFormat="1" applyFont="1" applyFill="1" applyBorder="1" applyAlignment="1">
      <alignment horizontal="center"/>
    </xf>
    <xf numFmtId="0" fontId="7" fillId="0" borderId="26" xfId="0" applyFont="1" applyFill="1" applyBorder="1" applyAlignment="1">
      <alignment horizontal="center"/>
    </xf>
    <xf numFmtId="0" fontId="7" fillId="2" borderId="0" xfId="0" applyFont="1" applyFill="1" applyBorder="1" applyAlignment="1">
      <alignment horizontal="center"/>
    </xf>
    <xf numFmtId="0" fontId="16" fillId="4" borderId="5" xfId="0" applyFont="1" applyFill="1" applyBorder="1" applyAlignment="1">
      <alignment horizontal="left" vertical="center" wrapText="1"/>
    </xf>
    <xf numFmtId="0" fontId="16" fillId="4" borderId="34"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2" fillId="0" borderId="0" xfId="0" applyFont="1" applyFill="1" applyBorder="1" applyAlignment="1">
      <alignment horizontal="center" wrapText="1"/>
    </xf>
    <xf numFmtId="0" fontId="16" fillId="4" borderId="5" xfId="0" applyFont="1" applyFill="1" applyBorder="1" applyAlignment="1">
      <alignment horizontal="left" vertical="center"/>
    </xf>
    <xf numFmtId="0" fontId="16" fillId="4" borderId="34" xfId="0" applyFont="1" applyFill="1" applyBorder="1" applyAlignment="1">
      <alignment horizontal="left" vertical="center"/>
    </xf>
    <xf numFmtId="0" fontId="16" fillId="4" borderId="6" xfId="0" applyFont="1" applyFill="1" applyBorder="1" applyAlignment="1">
      <alignment horizontal="left" vertical="center"/>
    </xf>
    <xf numFmtId="0" fontId="16" fillId="4" borderId="8" xfId="0" applyFont="1" applyFill="1" applyBorder="1" applyAlignment="1">
      <alignment horizontal="left" vertical="center"/>
    </xf>
    <xf numFmtId="0" fontId="16" fillId="4" borderId="0" xfId="0" applyFont="1" applyFill="1" applyBorder="1" applyAlignment="1">
      <alignment horizontal="left" vertical="center"/>
    </xf>
    <xf numFmtId="0" fontId="15" fillId="11" borderId="0" xfId="0" applyFont="1" applyFill="1" applyBorder="1" applyAlignment="1">
      <alignment horizontal="center" wrapText="1"/>
    </xf>
    <xf numFmtId="0" fontId="16" fillId="11" borderId="0" xfId="0" applyFont="1" applyFill="1" applyBorder="1" applyAlignment="1">
      <alignment horizontal="center" wrapText="1"/>
    </xf>
    <xf numFmtId="0" fontId="16" fillId="11" borderId="35"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colors>
    <mruColors>
      <color rgb="FFF8F9BF"/>
      <color rgb="FF00FFFF"/>
      <color rgb="FFFFCCCC"/>
      <color rgb="FFD1FEFF"/>
      <color rgb="FFD9C9EF"/>
      <color rgb="FFFF0066"/>
      <color rgb="FFFFFF99"/>
      <color rgb="FF7CEC97"/>
      <color rgb="FFFF9966"/>
      <color rgb="FF4AE4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494665</xdr:colOff>
      <xdr:row>1</xdr:row>
      <xdr:rowOff>76837</xdr:rowOff>
    </xdr:from>
    <xdr:to>
      <xdr:col>16</xdr:col>
      <xdr:colOff>409573</xdr:colOff>
      <xdr:row>2</xdr:row>
      <xdr:rowOff>485775</xdr:rowOff>
    </xdr:to>
    <xdr:pic>
      <xdr:nvPicPr>
        <xdr:cNvPr id="2" name="Рисунок 1" descr="C:\Users\USER\Pictures\лесные ягоды.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604" b="2022"/>
        <a:stretch/>
      </xdr:blipFill>
      <xdr:spPr bwMode="auto">
        <a:xfrm rot="5400000">
          <a:off x="10648950" y="361952"/>
          <a:ext cx="1104263" cy="165798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109"/>
  <sheetViews>
    <sheetView tabSelected="1" zoomScaleNormal="100" workbookViewId="0">
      <pane ySplit="1" topLeftCell="A2" activePane="bottomLeft" state="frozen"/>
      <selection pane="bottomLeft" activeCell="A16" sqref="A16"/>
    </sheetView>
  </sheetViews>
  <sheetFormatPr defaultRowHeight="14.4" x14ac:dyDescent="0.3"/>
  <cols>
    <col min="1" max="1" width="98" customWidth="1"/>
    <col min="2" max="2" width="0.33203125" customWidth="1"/>
    <col min="3" max="3" width="7.109375" hidden="1" customWidth="1"/>
    <col min="4" max="4" width="8.44140625" customWidth="1"/>
    <col min="5" max="5" width="6.88671875" style="8" customWidth="1"/>
    <col min="6" max="6" width="0.33203125" style="8" customWidth="1"/>
    <col min="7" max="7" width="6.109375" hidden="1" customWidth="1"/>
    <col min="8" max="8" width="6" customWidth="1"/>
    <col min="9" max="9" width="6.88671875" style="8" customWidth="1"/>
    <col min="10" max="10" width="0.33203125" style="8" customWidth="1"/>
    <col min="11" max="11" width="7.88671875" hidden="1" customWidth="1"/>
    <col min="12" max="12" width="7.44140625" customWidth="1"/>
    <col min="13" max="13" width="8.33203125" style="8" customWidth="1"/>
    <col min="14" max="14" width="4.109375" hidden="1" customWidth="1"/>
    <col min="15" max="15" width="0.44140625" customWidth="1"/>
    <col min="16" max="16" width="10" customWidth="1"/>
    <col min="17" max="17" width="6.109375" customWidth="1"/>
    <col min="18" max="49" width="9.109375" style="1"/>
    <col min="50" max="50" width="9.109375" style="1" customWidth="1"/>
    <col min="51" max="172" width="9.109375" style="1"/>
  </cols>
  <sheetData>
    <row r="1" spans="1:172" s="21" customFormat="1" ht="44.25" customHeight="1" thickBot="1" x14ac:dyDescent="0.35">
      <c r="A1" s="74" t="s">
        <v>6</v>
      </c>
      <c r="B1" s="96"/>
      <c r="C1" s="81" t="s">
        <v>32</v>
      </c>
      <c r="D1" s="81" t="s">
        <v>32</v>
      </c>
      <c r="E1" s="82" t="s">
        <v>0</v>
      </c>
      <c r="F1" s="82"/>
      <c r="G1" s="83" t="s">
        <v>33</v>
      </c>
      <c r="H1" s="83" t="s">
        <v>33</v>
      </c>
      <c r="I1" s="84" t="s">
        <v>2</v>
      </c>
      <c r="J1" s="89"/>
      <c r="K1" s="83" t="s">
        <v>4</v>
      </c>
      <c r="L1" s="83" t="s">
        <v>4</v>
      </c>
      <c r="M1" s="85" t="s">
        <v>37</v>
      </c>
      <c r="N1" s="86" t="s">
        <v>1</v>
      </c>
      <c r="O1" s="87"/>
      <c r="P1" s="87" t="s">
        <v>7</v>
      </c>
      <c r="Q1" s="87" t="s">
        <v>9</v>
      </c>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row>
    <row r="2" spans="1:172" s="22" customFormat="1" ht="54.75" customHeight="1" x14ac:dyDescent="0.6">
      <c r="A2" s="189" t="s">
        <v>117</v>
      </c>
      <c r="B2" s="190"/>
      <c r="C2" s="190"/>
      <c r="D2" s="190"/>
      <c r="E2" s="190"/>
      <c r="F2" s="190"/>
      <c r="G2" s="190"/>
      <c r="H2" s="190"/>
      <c r="I2" s="190"/>
      <c r="J2" s="190"/>
      <c r="K2" s="190"/>
      <c r="L2" s="190"/>
      <c r="M2" s="133"/>
      <c r="N2" s="133"/>
      <c r="O2" s="133"/>
      <c r="P2" s="133"/>
      <c r="Q2" s="133"/>
    </row>
    <row r="3" spans="1:172" s="22" customFormat="1" ht="73.5" customHeight="1" x14ac:dyDescent="0.3">
      <c r="A3" s="191"/>
      <c r="B3" s="191"/>
      <c r="C3" s="191"/>
      <c r="D3" s="191"/>
      <c r="E3" s="191"/>
      <c r="F3" s="191"/>
      <c r="G3" s="191"/>
      <c r="H3" s="191"/>
      <c r="I3" s="191"/>
      <c r="J3" s="191"/>
      <c r="K3" s="191"/>
      <c r="L3" s="191"/>
      <c r="M3" s="183" t="s">
        <v>52</v>
      </c>
      <c r="N3" s="183"/>
      <c r="O3" s="183"/>
      <c r="P3" s="183"/>
      <c r="Q3" s="183"/>
    </row>
    <row r="4" spans="1:172" s="21" customFormat="1" ht="17.25" customHeight="1" x14ac:dyDescent="0.3">
      <c r="A4" s="135" t="s">
        <v>118</v>
      </c>
      <c r="B4" s="97"/>
      <c r="C4" s="137">
        <v>85</v>
      </c>
      <c r="D4" s="27">
        <f t="shared" ref="D4:D10" si="0">C4-C4*$P$99</f>
        <v>123.25</v>
      </c>
      <c r="E4" s="37"/>
      <c r="F4" s="114"/>
      <c r="G4" s="29">
        <f>C4*2-20</f>
        <v>150</v>
      </c>
      <c r="H4" s="27">
        <f t="shared" ref="H4:H10" si="1">G4-G4*$P$99</f>
        <v>217.5</v>
      </c>
      <c r="I4" s="38"/>
      <c r="J4" s="121"/>
      <c r="K4" s="34"/>
      <c r="L4" s="27"/>
      <c r="M4" s="37"/>
      <c r="N4" s="92">
        <f t="shared" ref="N4:N66" si="2">C4*E4+G4*I4+K4*M4</f>
        <v>0</v>
      </c>
      <c r="O4" s="94"/>
      <c r="P4" s="93">
        <f t="shared" ref="P4:P68" si="3">D4*E4+H4*I4+L4*M4</f>
        <v>0</v>
      </c>
      <c r="Q4" s="88">
        <f t="shared" ref="Q4:Q10" si="4">E4*0.05+I4*0.1+M4</f>
        <v>0</v>
      </c>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row>
    <row r="5" spans="1:172" s="21" customFormat="1" ht="17.25" customHeight="1" x14ac:dyDescent="0.3">
      <c r="A5" s="135" t="s">
        <v>83</v>
      </c>
      <c r="B5" s="97"/>
      <c r="C5" s="137">
        <v>70</v>
      </c>
      <c r="D5" s="27">
        <f t="shared" si="0"/>
        <v>101.5</v>
      </c>
      <c r="E5" s="37"/>
      <c r="F5" s="114"/>
      <c r="G5" s="29">
        <f>C5*2-20</f>
        <v>120</v>
      </c>
      <c r="H5" s="27">
        <f t="shared" si="1"/>
        <v>174</v>
      </c>
      <c r="I5" s="38"/>
      <c r="J5" s="121"/>
      <c r="K5" s="34">
        <f>(C5-17)*20</f>
        <v>1060</v>
      </c>
      <c r="L5" s="27">
        <v>1200</v>
      </c>
      <c r="M5" s="37"/>
      <c r="N5" s="92">
        <f t="shared" ref="N5" si="5">C5*E5+G5*I5+K5*M5</f>
        <v>0</v>
      </c>
      <c r="O5" s="94"/>
      <c r="P5" s="93">
        <f t="shared" ref="P5" si="6">D5*E5+H5*I5+L5*M5</f>
        <v>0</v>
      </c>
      <c r="Q5" s="88">
        <f t="shared" ref="Q5" si="7">E5*0.05+I5*0.1+M5</f>
        <v>0</v>
      </c>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row>
    <row r="6" spans="1:172" s="23" customFormat="1" ht="14.1" customHeight="1" x14ac:dyDescent="0.3">
      <c r="A6" s="134" t="s">
        <v>55</v>
      </c>
      <c r="B6" s="99"/>
      <c r="C6" s="49">
        <v>75</v>
      </c>
      <c r="D6" s="27">
        <f t="shared" si="0"/>
        <v>108.75</v>
      </c>
      <c r="E6" s="37"/>
      <c r="F6" s="114"/>
      <c r="G6" s="29">
        <f>C6*2-20</f>
        <v>130</v>
      </c>
      <c r="H6" s="27">
        <f t="shared" si="1"/>
        <v>188.5</v>
      </c>
      <c r="I6" s="6"/>
      <c r="J6" s="122"/>
      <c r="K6" s="35">
        <f>(C6-17)*20</f>
        <v>1160</v>
      </c>
      <c r="L6" s="27">
        <f t="shared" ref="L6" si="8">K6-K6*$P$99</f>
        <v>1682</v>
      </c>
      <c r="M6" s="5"/>
      <c r="N6" s="92">
        <f>C6*E6+G6*I6+K6*M6</f>
        <v>0</v>
      </c>
      <c r="O6" s="94"/>
      <c r="P6" s="93">
        <f>D6*E6+H6*I6+L6*M6</f>
        <v>0</v>
      </c>
      <c r="Q6" s="61">
        <f>E6*0.05+I6*0.1+M6</f>
        <v>0</v>
      </c>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row>
    <row r="7" spans="1:172" s="23" customFormat="1" ht="14.1" customHeight="1" x14ac:dyDescent="0.3">
      <c r="A7" s="136" t="s">
        <v>60</v>
      </c>
      <c r="B7" s="98"/>
      <c r="C7" s="49">
        <v>70</v>
      </c>
      <c r="D7" s="27">
        <f t="shared" si="0"/>
        <v>101.5</v>
      </c>
      <c r="E7" s="37"/>
      <c r="F7" s="114"/>
      <c r="G7" s="29">
        <f t="shared" ref="G7:G10" si="9">C7*2-20</f>
        <v>120</v>
      </c>
      <c r="H7" s="27">
        <f t="shared" si="1"/>
        <v>174</v>
      </c>
      <c r="I7" s="6"/>
      <c r="J7" s="122"/>
      <c r="K7" s="35">
        <f t="shared" ref="K7:K10" si="10">(C7-17)*20</f>
        <v>1060</v>
      </c>
      <c r="L7" s="27">
        <v>1200</v>
      </c>
      <c r="M7" s="5"/>
      <c r="N7" s="92">
        <f t="shared" si="2"/>
        <v>0</v>
      </c>
      <c r="O7" s="94"/>
      <c r="P7" s="93">
        <f t="shared" si="3"/>
        <v>0</v>
      </c>
      <c r="Q7" s="61">
        <f t="shared" si="4"/>
        <v>0</v>
      </c>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row>
    <row r="8" spans="1:172" s="23" customFormat="1" ht="14.1" customHeight="1" x14ac:dyDescent="0.3">
      <c r="A8" s="136" t="s">
        <v>34</v>
      </c>
      <c r="B8" s="98"/>
      <c r="C8" s="49">
        <v>75</v>
      </c>
      <c r="D8" s="27">
        <f t="shared" si="0"/>
        <v>108.75</v>
      </c>
      <c r="E8" s="37"/>
      <c r="F8" s="114"/>
      <c r="G8" s="29">
        <f t="shared" ref="G8" si="11">C8*2-20</f>
        <v>130</v>
      </c>
      <c r="H8" s="27">
        <f t="shared" si="1"/>
        <v>188.5</v>
      </c>
      <c r="I8" s="6"/>
      <c r="J8" s="122"/>
      <c r="K8" s="35">
        <f t="shared" ref="K8" si="12">(C8-17)*20</f>
        <v>1160</v>
      </c>
      <c r="L8" s="27">
        <v>1500</v>
      </c>
      <c r="M8" s="5"/>
      <c r="N8" s="92">
        <f t="shared" ref="N8" si="13">C8*E8+G8*I8+K8*M8</f>
        <v>0</v>
      </c>
      <c r="O8" s="94"/>
      <c r="P8" s="93">
        <f t="shared" ref="P8" si="14">D8*E8+H8*I8+L8*M8</f>
        <v>0</v>
      </c>
      <c r="Q8" s="61">
        <f t="shared" ref="Q8" si="15">E8*0.05+I8*0.1+M8</f>
        <v>0</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row>
    <row r="9" spans="1:172" s="7" customFormat="1" ht="14.1" customHeight="1" x14ac:dyDescent="0.3">
      <c r="A9" s="136" t="s">
        <v>54</v>
      </c>
      <c r="B9" s="98"/>
      <c r="C9" s="20">
        <v>90</v>
      </c>
      <c r="D9" s="27">
        <f t="shared" si="0"/>
        <v>130.5</v>
      </c>
      <c r="E9" s="37"/>
      <c r="F9" s="114"/>
      <c r="G9" s="29">
        <f t="shared" si="9"/>
        <v>160</v>
      </c>
      <c r="H9" s="27">
        <f t="shared" si="1"/>
        <v>232</v>
      </c>
      <c r="I9" s="6"/>
      <c r="J9" s="122"/>
      <c r="K9" s="35">
        <f t="shared" si="10"/>
        <v>1460</v>
      </c>
      <c r="L9" s="27">
        <v>1700</v>
      </c>
      <c r="M9" s="5"/>
      <c r="N9" s="92">
        <f t="shared" si="2"/>
        <v>0</v>
      </c>
      <c r="O9" s="94"/>
      <c r="P9" s="93">
        <f t="shared" si="3"/>
        <v>0</v>
      </c>
      <c r="Q9" s="61">
        <f t="shared" si="4"/>
        <v>0</v>
      </c>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row>
    <row r="10" spans="1:172" s="9" customFormat="1" ht="14.1" customHeight="1" x14ac:dyDescent="0.3">
      <c r="A10" s="56" t="s">
        <v>35</v>
      </c>
      <c r="B10" s="98"/>
      <c r="C10" s="20">
        <v>85</v>
      </c>
      <c r="D10" s="27">
        <f t="shared" si="0"/>
        <v>123.25</v>
      </c>
      <c r="E10" s="37"/>
      <c r="F10" s="114"/>
      <c r="G10" s="29">
        <f t="shared" si="9"/>
        <v>150</v>
      </c>
      <c r="H10" s="27">
        <f t="shared" si="1"/>
        <v>217.5</v>
      </c>
      <c r="I10" s="6"/>
      <c r="J10" s="122"/>
      <c r="K10" s="35">
        <f t="shared" si="10"/>
        <v>1360</v>
      </c>
      <c r="L10" s="27">
        <v>1500</v>
      </c>
      <c r="M10" s="5"/>
      <c r="N10" s="92">
        <f t="shared" si="2"/>
        <v>0</v>
      </c>
      <c r="O10" s="94"/>
      <c r="P10" s="93">
        <f t="shared" si="3"/>
        <v>0</v>
      </c>
      <c r="Q10" s="61">
        <f t="shared" si="4"/>
        <v>0</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row>
    <row r="11" spans="1:172" s="24" customFormat="1" ht="27.75" customHeight="1" x14ac:dyDescent="0.3">
      <c r="A11" s="187" t="s">
        <v>57</v>
      </c>
      <c r="B11" s="188"/>
      <c r="C11" s="188"/>
      <c r="D11" s="188"/>
      <c r="E11" s="188"/>
      <c r="F11" s="188"/>
      <c r="G11" s="188"/>
      <c r="H11" s="188"/>
      <c r="I11" s="188"/>
      <c r="J11" s="188"/>
      <c r="K11" s="188"/>
      <c r="L11" s="188"/>
      <c r="M11" s="188"/>
      <c r="N11" s="188"/>
      <c r="O11" s="188"/>
      <c r="P11" s="188"/>
      <c r="Q11" s="188"/>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row>
    <row r="12" spans="1:172" s="24" customFormat="1" ht="27.75" hidden="1" customHeight="1" x14ac:dyDescent="0.6">
      <c r="A12" s="70"/>
      <c r="B12" s="100"/>
      <c r="C12" s="48"/>
      <c r="D12" s="27"/>
      <c r="E12" s="37"/>
      <c r="F12" s="114"/>
      <c r="G12" s="29"/>
      <c r="H12" s="27"/>
      <c r="I12" s="38"/>
      <c r="J12" s="121"/>
      <c r="K12" s="34"/>
      <c r="L12" s="27"/>
      <c r="M12" s="37"/>
      <c r="N12" s="92">
        <f t="shared" si="2"/>
        <v>0</v>
      </c>
      <c r="O12" s="94"/>
      <c r="P12" s="93">
        <f t="shared" si="3"/>
        <v>0</v>
      </c>
      <c r="Q12" s="88"/>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row>
    <row r="13" spans="1:172" s="23" customFormat="1" ht="14.1" customHeight="1" x14ac:dyDescent="0.3">
      <c r="A13" s="51" t="s">
        <v>46</v>
      </c>
      <c r="B13" s="101"/>
      <c r="C13" s="128">
        <v>125</v>
      </c>
      <c r="D13" s="27">
        <f>C13-C13*$P$99</f>
        <v>181.25</v>
      </c>
      <c r="E13" s="37"/>
      <c r="F13" s="114"/>
      <c r="G13" s="30">
        <f>C13*2-20</f>
        <v>230</v>
      </c>
      <c r="H13" s="27">
        <f>G13-G13*$P$99</f>
        <v>333.5</v>
      </c>
      <c r="I13" s="6"/>
      <c r="J13" s="122"/>
      <c r="K13" s="35">
        <f t="shared" ref="K13:K36" si="16">(C13-17)*20</f>
        <v>2160</v>
      </c>
      <c r="L13" s="27">
        <f>K13-K13*$P$99</f>
        <v>3132</v>
      </c>
      <c r="M13" s="5"/>
      <c r="N13" s="92">
        <f t="shared" si="2"/>
        <v>0</v>
      </c>
      <c r="O13" s="94"/>
      <c r="P13" s="93">
        <f t="shared" si="3"/>
        <v>0</v>
      </c>
      <c r="Q13" s="61">
        <f t="shared" ref="Q13:Q36" si="17">E13*0.05+I13*0.1+M13</f>
        <v>0</v>
      </c>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row>
    <row r="14" spans="1:172" s="23" customFormat="1" ht="14.1" customHeight="1" x14ac:dyDescent="0.3">
      <c r="A14" s="79" t="s">
        <v>41</v>
      </c>
      <c r="B14" s="102"/>
      <c r="C14" s="128">
        <v>148</v>
      </c>
      <c r="D14" s="27">
        <f>C14-C14*$P$99</f>
        <v>214.60000000000002</v>
      </c>
      <c r="E14" s="37"/>
      <c r="F14" s="114"/>
      <c r="G14" s="30">
        <f t="shared" ref="G14:G42" si="18">C14*2-20</f>
        <v>276</v>
      </c>
      <c r="H14" s="27">
        <f>G14-G14*$P$99</f>
        <v>400.2</v>
      </c>
      <c r="I14" s="6"/>
      <c r="J14" s="122"/>
      <c r="K14" s="35">
        <f t="shared" si="16"/>
        <v>2620</v>
      </c>
      <c r="L14" s="27">
        <f>K14-K14*$P$99</f>
        <v>3799</v>
      </c>
      <c r="M14" s="5"/>
      <c r="N14" s="92">
        <f t="shared" si="2"/>
        <v>0</v>
      </c>
      <c r="O14" s="94"/>
      <c r="P14" s="93">
        <f t="shared" si="3"/>
        <v>0</v>
      </c>
      <c r="Q14" s="61">
        <f t="shared" si="17"/>
        <v>0</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row>
    <row r="15" spans="1:172" s="23" customFormat="1" ht="14.1" customHeight="1" x14ac:dyDescent="0.3">
      <c r="A15" s="153" t="s">
        <v>84</v>
      </c>
      <c r="B15" s="154"/>
      <c r="C15" s="128">
        <v>148</v>
      </c>
      <c r="D15" s="27">
        <f t="shared" ref="D15:D17" si="19">C15-C15*$P$99</f>
        <v>214.60000000000002</v>
      </c>
      <c r="E15" s="37"/>
      <c r="F15" s="114"/>
      <c r="G15" s="30">
        <f t="shared" ref="G15:G16" si="20">C15*2-20</f>
        <v>276</v>
      </c>
      <c r="H15" s="27">
        <f t="shared" ref="H15:H17" si="21">G15-G15*$P$99</f>
        <v>400.2</v>
      </c>
      <c r="I15" s="6"/>
      <c r="J15" s="122"/>
      <c r="K15" s="35">
        <f t="shared" ref="K15:K16" si="22">(C15-17)*20</f>
        <v>2620</v>
      </c>
      <c r="L15" s="27">
        <f t="shared" ref="L15:L17" si="23">K15-K15*$P$99</f>
        <v>3799</v>
      </c>
      <c r="M15" s="5"/>
      <c r="N15" s="92">
        <f t="shared" ref="N15:N16" si="24">C15*E15+G15*I15+K15*M15</f>
        <v>0</v>
      </c>
      <c r="O15" s="94"/>
      <c r="P15" s="93">
        <f t="shared" ref="P15:P16" si="25">D15*E15+H15*I15+L15*M15</f>
        <v>0</v>
      </c>
      <c r="Q15" s="61">
        <f t="shared" ref="Q15:Q16" si="26">E15*0.05+I15*0.1+M15</f>
        <v>0</v>
      </c>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row>
    <row r="16" spans="1:172" s="23" customFormat="1" ht="14.1" customHeight="1" x14ac:dyDescent="0.3">
      <c r="A16" s="155" t="s">
        <v>85</v>
      </c>
      <c r="B16" s="154"/>
      <c r="C16" s="128">
        <v>125</v>
      </c>
      <c r="D16" s="27">
        <f t="shared" si="19"/>
        <v>181.25</v>
      </c>
      <c r="E16" s="37"/>
      <c r="F16" s="114"/>
      <c r="G16" s="30">
        <f t="shared" si="20"/>
        <v>230</v>
      </c>
      <c r="H16" s="27">
        <f t="shared" si="21"/>
        <v>333.5</v>
      </c>
      <c r="I16" s="6"/>
      <c r="J16" s="122"/>
      <c r="K16" s="35">
        <f t="shared" si="22"/>
        <v>2160</v>
      </c>
      <c r="L16" s="27">
        <f t="shared" si="23"/>
        <v>3132</v>
      </c>
      <c r="M16" s="5"/>
      <c r="N16" s="92">
        <f t="shared" si="24"/>
        <v>0</v>
      </c>
      <c r="O16" s="94"/>
      <c r="P16" s="93">
        <f t="shared" si="25"/>
        <v>0</v>
      </c>
      <c r="Q16" s="61">
        <f t="shared" si="26"/>
        <v>0</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row>
    <row r="17" spans="1:172" s="23" customFormat="1" ht="14.1" customHeight="1" x14ac:dyDescent="0.3">
      <c r="A17" s="155" t="s">
        <v>86</v>
      </c>
      <c r="B17" s="154"/>
      <c r="C17" s="128">
        <v>125</v>
      </c>
      <c r="D17" s="27">
        <f t="shared" si="19"/>
        <v>181.25</v>
      </c>
      <c r="E17" s="37"/>
      <c r="F17" s="114"/>
      <c r="G17" s="30">
        <f t="shared" ref="G17" si="27">C17*2-20</f>
        <v>230</v>
      </c>
      <c r="H17" s="27">
        <f t="shared" si="21"/>
        <v>333.5</v>
      </c>
      <c r="I17" s="6"/>
      <c r="J17" s="122"/>
      <c r="K17" s="35">
        <f t="shared" ref="K17" si="28">(C17-17)*20</f>
        <v>2160</v>
      </c>
      <c r="L17" s="27">
        <f t="shared" si="23"/>
        <v>3132</v>
      </c>
      <c r="M17" s="5"/>
      <c r="N17" s="92">
        <f t="shared" ref="N17" si="29">C17*E17+G17*I17+K17*M17</f>
        <v>0</v>
      </c>
      <c r="O17" s="94"/>
      <c r="P17" s="93">
        <f t="shared" ref="P17" si="30">D17*E17+H17*I17+L17*M17</f>
        <v>0</v>
      </c>
      <c r="Q17" s="61">
        <f t="shared" ref="Q17" si="31">E17*0.05+I17*0.1+M17</f>
        <v>0</v>
      </c>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row>
    <row r="18" spans="1:172" s="23" customFormat="1" ht="12.75" customHeight="1" x14ac:dyDescent="0.3">
      <c r="A18" s="75" t="s">
        <v>87</v>
      </c>
      <c r="B18" s="103"/>
      <c r="C18" s="62">
        <v>85</v>
      </c>
      <c r="D18" s="63">
        <f>C18-C18*$P$99</f>
        <v>123.25</v>
      </c>
      <c r="E18" s="64"/>
      <c r="F18" s="116"/>
      <c r="G18" s="30">
        <f t="shared" si="18"/>
        <v>150</v>
      </c>
      <c r="H18" s="63">
        <f>G18-G18*$P$99</f>
        <v>217.5</v>
      </c>
      <c r="I18" s="65"/>
      <c r="J18" s="124"/>
      <c r="K18" s="66">
        <f t="shared" si="16"/>
        <v>1360</v>
      </c>
      <c r="L18" s="63">
        <f>K18-K18*$P$99</f>
        <v>1972</v>
      </c>
      <c r="M18" s="64"/>
      <c r="N18" s="92">
        <f t="shared" si="2"/>
        <v>0</v>
      </c>
      <c r="O18" s="94"/>
      <c r="P18" s="93">
        <f t="shared" si="3"/>
        <v>0</v>
      </c>
      <c r="Q18" s="61">
        <f t="shared" si="17"/>
        <v>0</v>
      </c>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row>
    <row r="19" spans="1:172" s="23" customFormat="1" ht="14.1" customHeight="1" x14ac:dyDescent="0.3">
      <c r="A19" s="77" t="s">
        <v>47</v>
      </c>
      <c r="B19" s="101"/>
      <c r="C19" s="49">
        <v>85</v>
      </c>
      <c r="D19" s="27">
        <f>C19-C19*$P$99</f>
        <v>123.25</v>
      </c>
      <c r="E19" s="37"/>
      <c r="F19" s="114"/>
      <c r="G19" s="30">
        <f t="shared" si="18"/>
        <v>150</v>
      </c>
      <c r="H19" s="27">
        <f>G19-G19*$P$99</f>
        <v>217.5</v>
      </c>
      <c r="I19" s="6"/>
      <c r="J19" s="122"/>
      <c r="K19" s="35">
        <f t="shared" si="16"/>
        <v>1360</v>
      </c>
      <c r="L19" s="27">
        <f>K19-K19*$P$99</f>
        <v>1972</v>
      </c>
      <c r="M19" s="5"/>
      <c r="N19" s="92">
        <f t="shared" si="2"/>
        <v>0</v>
      </c>
      <c r="O19" s="94"/>
      <c r="P19" s="93">
        <f t="shared" si="3"/>
        <v>0</v>
      </c>
      <c r="Q19" s="61">
        <f t="shared" si="17"/>
        <v>0</v>
      </c>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row>
    <row r="20" spans="1:172" s="9" customFormat="1" ht="14.1" customHeight="1" x14ac:dyDescent="0.3">
      <c r="A20" s="51" t="s">
        <v>44</v>
      </c>
      <c r="B20" s="101"/>
      <c r="C20" s="50">
        <v>85</v>
      </c>
      <c r="D20" s="27">
        <f>C20-C20*$P$99</f>
        <v>123.25</v>
      </c>
      <c r="E20" s="37"/>
      <c r="F20" s="114"/>
      <c r="G20" s="30">
        <f t="shared" si="18"/>
        <v>150</v>
      </c>
      <c r="H20" s="27">
        <f>G20-G20*$P$99</f>
        <v>217.5</v>
      </c>
      <c r="I20" s="6"/>
      <c r="J20" s="122"/>
      <c r="K20" s="35">
        <f t="shared" si="16"/>
        <v>1360</v>
      </c>
      <c r="L20" s="27">
        <f>K20-K20*$P$99</f>
        <v>1972</v>
      </c>
      <c r="M20" s="5"/>
      <c r="N20" s="92">
        <f t="shared" si="2"/>
        <v>0</v>
      </c>
      <c r="O20" s="94"/>
      <c r="P20" s="93">
        <f t="shared" si="3"/>
        <v>0</v>
      </c>
      <c r="Q20" s="61">
        <f t="shared" si="17"/>
        <v>0</v>
      </c>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row>
    <row r="21" spans="1:172" s="9" customFormat="1" ht="14.1" customHeight="1" x14ac:dyDescent="0.3">
      <c r="A21" s="54" t="s">
        <v>88</v>
      </c>
      <c r="B21" s="104"/>
      <c r="C21" s="49">
        <v>85</v>
      </c>
      <c r="D21" s="27">
        <f t="shared" ref="D21" si="32">C21-C21*$P$99</f>
        <v>123.25</v>
      </c>
      <c r="E21" s="37"/>
      <c r="F21" s="114"/>
      <c r="G21" s="30">
        <f t="shared" ref="G21" si="33">C21*2-20</f>
        <v>150</v>
      </c>
      <c r="H21" s="27">
        <f t="shared" ref="H21" si="34">G21-G21*$P$99</f>
        <v>217.5</v>
      </c>
      <c r="I21" s="6"/>
      <c r="J21" s="122"/>
      <c r="K21" s="35">
        <f t="shared" ref="K21" si="35">(C21-17)*20</f>
        <v>1360</v>
      </c>
      <c r="L21" s="27">
        <f t="shared" ref="L21" si="36">K21-K21*$P$99</f>
        <v>1972</v>
      </c>
      <c r="M21" s="5"/>
      <c r="N21" s="92">
        <f t="shared" ref="N21" si="37">C21*E21+G21*I21+K21*M21</f>
        <v>0</v>
      </c>
      <c r="O21" s="94"/>
      <c r="P21" s="93">
        <f t="shared" ref="P21" si="38">D21*E21+H21*I21+L21*M21</f>
        <v>0</v>
      </c>
      <c r="Q21" s="61">
        <f t="shared" ref="Q21" si="39">E21*0.05+I21*0.1+M21</f>
        <v>0</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row>
    <row r="22" spans="1:172" s="7" customFormat="1" ht="14.1" customHeight="1" x14ac:dyDescent="0.3">
      <c r="A22" s="152" t="s">
        <v>81</v>
      </c>
      <c r="B22" s="104"/>
      <c r="C22" s="60">
        <v>85</v>
      </c>
      <c r="D22" s="40">
        <f t="shared" ref="D22:D36" si="40">C22-C22*$P$99</f>
        <v>123.25</v>
      </c>
      <c r="E22" s="41"/>
      <c r="F22" s="115"/>
      <c r="G22" s="30">
        <f t="shared" si="18"/>
        <v>150</v>
      </c>
      <c r="H22" s="40">
        <f t="shared" ref="H22:H29" si="41">G22-G22*$P$99</f>
        <v>217.5</v>
      </c>
      <c r="I22" s="13"/>
      <c r="J22" s="123"/>
      <c r="K22" s="36">
        <f t="shared" si="16"/>
        <v>1360</v>
      </c>
      <c r="L22" s="40">
        <f t="shared" ref="L22:L36" si="42">K22-K22*$P$99</f>
        <v>1972</v>
      </c>
      <c r="M22" s="43"/>
      <c r="N22" s="92">
        <f t="shared" si="2"/>
        <v>0</v>
      </c>
      <c r="O22" s="94"/>
      <c r="P22" s="93">
        <f t="shared" si="3"/>
        <v>0</v>
      </c>
      <c r="Q22" s="61">
        <f t="shared" si="17"/>
        <v>0</v>
      </c>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row>
    <row r="23" spans="1:172" s="26" customFormat="1" ht="14.1" customHeight="1" x14ac:dyDescent="0.3">
      <c r="A23" s="77" t="s">
        <v>43</v>
      </c>
      <c r="B23" s="101"/>
      <c r="C23" s="58">
        <v>85</v>
      </c>
      <c r="D23" s="27">
        <f t="shared" si="40"/>
        <v>123.25</v>
      </c>
      <c r="E23" s="37"/>
      <c r="F23" s="114"/>
      <c r="G23" s="30">
        <f t="shared" si="18"/>
        <v>150</v>
      </c>
      <c r="H23" s="27">
        <f t="shared" si="41"/>
        <v>217.5</v>
      </c>
      <c r="I23" s="6"/>
      <c r="J23" s="122"/>
      <c r="K23" s="35">
        <f t="shared" si="16"/>
        <v>1360</v>
      </c>
      <c r="L23" s="27">
        <f t="shared" si="42"/>
        <v>1972</v>
      </c>
      <c r="M23" s="5"/>
      <c r="N23" s="92">
        <f t="shared" si="2"/>
        <v>0</v>
      </c>
      <c r="O23" s="94"/>
      <c r="P23" s="93">
        <f t="shared" si="3"/>
        <v>0</v>
      </c>
      <c r="Q23" s="61">
        <f t="shared" si="17"/>
        <v>0</v>
      </c>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row>
    <row r="24" spans="1:172" s="23" customFormat="1" ht="14.1" customHeight="1" x14ac:dyDescent="0.3">
      <c r="A24" s="51" t="s">
        <v>89</v>
      </c>
      <c r="B24" s="101"/>
      <c r="C24" s="49">
        <v>85</v>
      </c>
      <c r="D24" s="27">
        <f t="shared" si="40"/>
        <v>123.25</v>
      </c>
      <c r="E24" s="37"/>
      <c r="F24" s="114"/>
      <c r="G24" s="30">
        <f t="shared" si="18"/>
        <v>150</v>
      </c>
      <c r="H24" s="27">
        <f t="shared" si="41"/>
        <v>217.5</v>
      </c>
      <c r="I24" s="6"/>
      <c r="J24" s="122"/>
      <c r="K24" s="35">
        <f t="shared" si="16"/>
        <v>1360</v>
      </c>
      <c r="L24" s="27">
        <f t="shared" si="42"/>
        <v>1972</v>
      </c>
      <c r="M24" s="5"/>
      <c r="N24" s="92">
        <f t="shared" si="2"/>
        <v>0</v>
      </c>
      <c r="O24" s="94"/>
      <c r="P24" s="93">
        <f t="shared" si="3"/>
        <v>0</v>
      </c>
      <c r="Q24" s="61">
        <f t="shared" si="17"/>
        <v>0</v>
      </c>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row>
    <row r="25" spans="1:172" s="24" customFormat="1" ht="14.1" customHeight="1" x14ac:dyDescent="0.3">
      <c r="A25" s="77" t="s">
        <v>90</v>
      </c>
      <c r="B25" s="101"/>
      <c r="C25" s="20">
        <v>85</v>
      </c>
      <c r="D25" s="27">
        <f t="shared" si="40"/>
        <v>123.25</v>
      </c>
      <c r="E25" s="37"/>
      <c r="F25" s="114"/>
      <c r="G25" s="30">
        <f t="shared" si="18"/>
        <v>150</v>
      </c>
      <c r="H25" s="27">
        <f t="shared" si="41"/>
        <v>217.5</v>
      </c>
      <c r="I25" s="6"/>
      <c r="J25" s="122"/>
      <c r="K25" s="35">
        <f t="shared" si="16"/>
        <v>1360</v>
      </c>
      <c r="L25" s="27">
        <f t="shared" si="42"/>
        <v>1972</v>
      </c>
      <c r="M25" s="5"/>
      <c r="N25" s="92">
        <f t="shared" si="2"/>
        <v>0</v>
      </c>
      <c r="O25" s="94"/>
      <c r="P25" s="93">
        <f t="shared" si="3"/>
        <v>0</v>
      </c>
      <c r="Q25" s="61">
        <f t="shared" si="17"/>
        <v>0</v>
      </c>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row>
    <row r="26" spans="1:172" s="7" customFormat="1" ht="14.1" customHeight="1" x14ac:dyDescent="0.3">
      <c r="A26" s="77" t="s">
        <v>91</v>
      </c>
      <c r="B26" s="101"/>
      <c r="C26" s="49">
        <v>85</v>
      </c>
      <c r="D26" s="27">
        <f t="shared" si="40"/>
        <v>123.25</v>
      </c>
      <c r="E26" s="37"/>
      <c r="F26" s="114"/>
      <c r="G26" s="30">
        <f t="shared" si="18"/>
        <v>150</v>
      </c>
      <c r="H26" s="27">
        <f t="shared" si="41"/>
        <v>217.5</v>
      </c>
      <c r="I26" s="6"/>
      <c r="J26" s="122"/>
      <c r="K26" s="35">
        <f t="shared" si="16"/>
        <v>1360</v>
      </c>
      <c r="L26" s="27">
        <f t="shared" si="42"/>
        <v>1972</v>
      </c>
      <c r="M26" s="5"/>
      <c r="N26" s="92">
        <f t="shared" si="2"/>
        <v>0</v>
      </c>
      <c r="O26" s="94"/>
      <c r="P26" s="93">
        <f t="shared" si="3"/>
        <v>0</v>
      </c>
      <c r="Q26" s="61">
        <f t="shared" si="17"/>
        <v>0</v>
      </c>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row>
    <row r="27" spans="1:172" s="24" customFormat="1" ht="14.1" customHeight="1" x14ac:dyDescent="0.3">
      <c r="A27" s="77" t="s">
        <v>28</v>
      </c>
      <c r="B27" s="101"/>
      <c r="C27" s="49">
        <v>85</v>
      </c>
      <c r="D27" s="27">
        <f t="shared" si="40"/>
        <v>123.25</v>
      </c>
      <c r="E27" s="37"/>
      <c r="F27" s="114"/>
      <c r="G27" s="30">
        <f t="shared" si="18"/>
        <v>150</v>
      </c>
      <c r="H27" s="27">
        <f t="shared" si="41"/>
        <v>217.5</v>
      </c>
      <c r="I27" s="6"/>
      <c r="J27" s="122"/>
      <c r="K27" s="35">
        <f t="shared" si="16"/>
        <v>1360</v>
      </c>
      <c r="L27" s="27">
        <f t="shared" si="42"/>
        <v>1972</v>
      </c>
      <c r="M27" s="5"/>
      <c r="N27" s="92">
        <f t="shared" si="2"/>
        <v>0</v>
      </c>
      <c r="O27" s="94"/>
      <c r="P27" s="93">
        <f t="shared" si="3"/>
        <v>0</v>
      </c>
      <c r="Q27" s="61">
        <f t="shared" si="17"/>
        <v>0</v>
      </c>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row>
    <row r="28" spans="1:172" s="7" customFormat="1" ht="14.1" customHeight="1" x14ac:dyDescent="0.3">
      <c r="A28" s="77" t="s">
        <v>48</v>
      </c>
      <c r="B28" s="101"/>
      <c r="C28" s="49">
        <v>85</v>
      </c>
      <c r="D28" s="27">
        <f t="shared" si="40"/>
        <v>123.25</v>
      </c>
      <c r="E28" s="37"/>
      <c r="F28" s="114"/>
      <c r="G28" s="30">
        <f t="shared" si="18"/>
        <v>150</v>
      </c>
      <c r="H28" s="27">
        <f t="shared" si="41"/>
        <v>217.5</v>
      </c>
      <c r="I28" s="6"/>
      <c r="J28" s="122"/>
      <c r="K28" s="35">
        <f t="shared" si="16"/>
        <v>1360</v>
      </c>
      <c r="L28" s="27">
        <f t="shared" si="42"/>
        <v>1972</v>
      </c>
      <c r="M28" s="5"/>
      <c r="N28" s="92">
        <f t="shared" si="2"/>
        <v>0</v>
      </c>
      <c r="O28" s="94"/>
      <c r="P28" s="93">
        <f t="shared" si="3"/>
        <v>0</v>
      </c>
      <c r="Q28" s="61">
        <f t="shared" si="17"/>
        <v>0</v>
      </c>
      <c r="R28" s="1"/>
      <c r="S28" s="1"/>
      <c r="T28" s="1"/>
      <c r="U28" s="1"/>
      <c r="V28" s="1"/>
      <c r="W28" s="1"/>
      <c r="X28" s="1"/>
      <c r="Y28" s="1"/>
      <c r="Z28" s="1"/>
      <c r="AA28" s="1"/>
      <c r="AB28" s="1"/>
      <c r="AC28" s="1"/>
      <c r="AD28" s="1"/>
      <c r="AE28" s="1"/>
      <c r="AF28" s="1"/>
      <c r="AG28" s="1"/>
      <c r="AH28" s="1"/>
      <c r="AI28" s="1"/>
      <c r="AJ28" s="1"/>
      <c r="AK28" s="1"/>
      <c r="AL28" s="1"/>
      <c r="AM28" s="1"/>
      <c r="AN28" s="1"/>
      <c r="AO28" s="33"/>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row>
    <row r="29" spans="1:172" s="25" customFormat="1" ht="14.1" customHeight="1" x14ac:dyDescent="0.3">
      <c r="A29" s="76" t="s">
        <v>49</v>
      </c>
      <c r="B29" s="105"/>
      <c r="C29" s="50">
        <v>85</v>
      </c>
      <c r="D29" s="27">
        <f t="shared" si="40"/>
        <v>123.25</v>
      </c>
      <c r="E29" s="37"/>
      <c r="F29" s="114"/>
      <c r="G29" s="30">
        <f t="shared" si="18"/>
        <v>150</v>
      </c>
      <c r="H29" s="27">
        <f t="shared" si="41"/>
        <v>217.5</v>
      </c>
      <c r="I29" s="6"/>
      <c r="J29" s="122"/>
      <c r="K29" s="35">
        <f t="shared" si="16"/>
        <v>1360</v>
      </c>
      <c r="L29" s="27">
        <f t="shared" si="42"/>
        <v>1972</v>
      </c>
      <c r="M29" s="5"/>
      <c r="N29" s="92">
        <f t="shared" si="2"/>
        <v>0</v>
      </c>
      <c r="O29" s="94"/>
      <c r="P29" s="93">
        <f t="shared" si="3"/>
        <v>0</v>
      </c>
      <c r="Q29" s="61">
        <f t="shared" si="17"/>
        <v>0</v>
      </c>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row>
    <row r="30" spans="1:172" s="7" customFormat="1" ht="14.1" customHeight="1" x14ac:dyDescent="0.3">
      <c r="A30" s="51" t="s">
        <v>92</v>
      </c>
      <c r="B30" s="101"/>
      <c r="C30" s="58">
        <v>125</v>
      </c>
      <c r="D30" s="27">
        <f t="shared" si="40"/>
        <v>181.25</v>
      </c>
      <c r="E30" s="37"/>
      <c r="F30" s="114"/>
      <c r="G30" s="30">
        <f t="shared" si="18"/>
        <v>230</v>
      </c>
      <c r="H30" s="27">
        <v>400</v>
      </c>
      <c r="I30" s="6"/>
      <c r="J30" s="122"/>
      <c r="K30" s="35">
        <f t="shared" si="16"/>
        <v>2160</v>
      </c>
      <c r="L30" s="27">
        <f t="shared" si="42"/>
        <v>3132</v>
      </c>
      <c r="M30" s="5"/>
      <c r="N30" s="92">
        <f t="shared" si="2"/>
        <v>0</v>
      </c>
      <c r="O30" s="94"/>
      <c r="P30" s="93">
        <f t="shared" si="3"/>
        <v>0</v>
      </c>
      <c r="Q30" s="61">
        <f t="shared" si="17"/>
        <v>0</v>
      </c>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row>
    <row r="31" spans="1:172" s="7" customFormat="1" ht="14.1" customHeight="1" x14ac:dyDescent="0.3">
      <c r="A31" s="51" t="s">
        <v>23</v>
      </c>
      <c r="B31" s="101"/>
      <c r="C31" s="20">
        <v>85</v>
      </c>
      <c r="D31" s="27">
        <f t="shared" si="40"/>
        <v>123.25</v>
      </c>
      <c r="E31" s="37"/>
      <c r="F31" s="114"/>
      <c r="G31" s="30">
        <f t="shared" si="18"/>
        <v>150</v>
      </c>
      <c r="H31" s="27">
        <f t="shared" ref="H31:H36" si="43">G31-G31*$P$99</f>
        <v>217.5</v>
      </c>
      <c r="I31" s="6"/>
      <c r="J31" s="122"/>
      <c r="K31" s="35">
        <f t="shared" si="16"/>
        <v>1360</v>
      </c>
      <c r="L31" s="27">
        <f t="shared" si="42"/>
        <v>1972</v>
      </c>
      <c r="M31" s="5"/>
      <c r="N31" s="92">
        <f t="shared" si="2"/>
        <v>0</v>
      </c>
      <c r="O31" s="94"/>
      <c r="P31" s="93">
        <f t="shared" si="3"/>
        <v>0</v>
      </c>
      <c r="Q31" s="61">
        <f t="shared" si="17"/>
        <v>0</v>
      </c>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row>
    <row r="32" spans="1:172" s="7" customFormat="1" ht="14.1" customHeight="1" x14ac:dyDescent="0.3">
      <c r="A32" s="51" t="s">
        <v>40</v>
      </c>
      <c r="B32" s="101"/>
      <c r="C32" s="50">
        <v>85</v>
      </c>
      <c r="D32" s="27">
        <f t="shared" si="40"/>
        <v>123.25</v>
      </c>
      <c r="E32" s="37"/>
      <c r="F32" s="114"/>
      <c r="G32" s="30">
        <f t="shared" si="18"/>
        <v>150</v>
      </c>
      <c r="H32" s="27">
        <f t="shared" si="43"/>
        <v>217.5</v>
      </c>
      <c r="I32" s="6"/>
      <c r="J32" s="122"/>
      <c r="K32" s="35">
        <f t="shared" si="16"/>
        <v>1360</v>
      </c>
      <c r="L32" s="27">
        <f t="shared" si="42"/>
        <v>1972</v>
      </c>
      <c r="M32" s="5"/>
      <c r="N32" s="92">
        <f t="shared" si="2"/>
        <v>0</v>
      </c>
      <c r="O32" s="94"/>
      <c r="P32" s="93">
        <f t="shared" si="3"/>
        <v>0</v>
      </c>
      <c r="Q32" s="61">
        <f t="shared" si="17"/>
        <v>0</v>
      </c>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row>
    <row r="33" spans="1:172" s="24" customFormat="1" ht="14.1" customHeight="1" x14ac:dyDescent="0.3">
      <c r="A33" s="51" t="s">
        <v>21</v>
      </c>
      <c r="B33" s="101"/>
      <c r="C33" s="138">
        <v>70</v>
      </c>
      <c r="D33" s="27">
        <f t="shared" si="40"/>
        <v>101.5</v>
      </c>
      <c r="E33" s="37"/>
      <c r="F33" s="114"/>
      <c r="G33" s="30">
        <f t="shared" si="18"/>
        <v>120</v>
      </c>
      <c r="H33" s="27">
        <f t="shared" si="43"/>
        <v>174</v>
      </c>
      <c r="I33" s="6"/>
      <c r="J33" s="122"/>
      <c r="K33" s="35">
        <f t="shared" si="16"/>
        <v>1060</v>
      </c>
      <c r="L33" s="27">
        <f t="shared" si="42"/>
        <v>1537</v>
      </c>
      <c r="M33" s="5"/>
      <c r="N33" s="92">
        <f t="shared" si="2"/>
        <v>0</v>
      </c>
      <c r="O33" s="94"/>
      <c r="P33" s="93">
        <f t="shared" si="3"/>
        <v>0</v>
      </c>
      <c r="Q33" s="61">
        <f t="shared" si="17"/>
        <v>0</v>
      </c>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row>
    <row r="34" spans="1:172" s="24" customFormat="1" ht="14.1" customHeight="1" x14ac:dyDescent="0.3">
      <c r="A34" s="51" t="s">
        <v>93</v>
      </c>
      <c r="B34" s="101"/>
      <c r="C34" s="19">
        <v>85</v>
      </c>
      <c r="D34" s="27">
        <f t="shared" si="40"/>
        <v>123.25</v>
      </c>
      <c r="E34" s="37"/>
      <c r="F34" s="114"/>
      <c r="G34" s="30">
        <f t="shared" si="18"/>
        <v>150</v>
      </c>
      <c r="H34" s="27">
        <f t="shared" si="43"/>
        <v>217.5</v>
      </c>
      <c r="I34" s="6"/>
      <c r="J34" s="122"/>
      <c r="K34" s="35">
        <f t="shared" si="16"/>
        <v>1360</v>
      </c>
      <c r="L34" s="27">
        <f t="shared" si="42"/>
        <v>1972</v>
      </c>
      <c r="M34" s="5"/>
      <c r="N34" s="92">
        <f t="shared" si="2"/>
        <v>0</v>
      </c>
      <c r="O34" s="94"/>
      <c r="P34" s="93">
        <f t="shared" si="3"/>
        <v>0</v>
      </c>
      <c r="Q34" s="61">
        <f t="shared" si="17"/>
        <v>0</v>
      </c>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row>
    <row r="35" spans="1:172" s="24" customFormat="1" ht="14.1" customHeight="1" x14ac:dyDescent="0.3">
      <c r="A35" s="80" t="s">
        <v>94</v>
      </c>
      <c r="B35" s="98"/>
      <c r="C35" s="59">
        <v>85</v>
      </c>
      <c r="D35" s="27">
        <f t="shared" si="40"/>
        <v>123.25</v>
      </c>
      <c r="E35" s="37"/>
      <c r="F35" s="114"/>
      <c r="G35" s="30">
        <f>C35*2-20</f>
        <v>150</v>
      </c>
      <c r="H35" s="27">
        <f t="shared" si="43"/>
        <v>217.5</v>
      </c>
      <c r="I35" s="39"/>
      <c r="J35" s="125"/>
      <c r="K35" s="35">
        <f>(C35-17)*20</f>
        <v>1360</v>
      </c>
      <c r="L35" s="27">
        <f t="shared" si="42"/>
        <v>1972</v>
      </c>
      <c r="M35" s="5"/>
      <c r="N35" s="92">
        <f>C35*E35+G35*I35+K35*M35</f>
        <v>0</v>
      </c>
      <c r="O35" s="94"/>
      <c r="P35" s="93">
        <f>D35*E35+H35*I35+L35*M35</f>
        <v>0</v>
      </c>
      <c r="Q35" s="61">
        <f>E35*0.05+I35*0.1+M35</f>
        <v>0</v>
      </c>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row>
    <row r="36" spans="1:172" s="24" customFormat="1" ht="14.1" customHeight="1" x14ac:dyDescent="0.3">
      <c r="A36" s="79" t="s">
        <v>95</v>
      </c>
      <c r="B36" s="102"/>
      <c r="C36" s="59">
        <v>125</v>
      </c>
      <c r="D36" s="27">
        <f t="shared" si="40"/>
        <v>181.25</v>
      </c>
      <c r="E36" s="37"/>
      <c r="F36" s="114"/>
      <c r="G36" s="30">
        <f t="shared" si="18"/>
        <v>230</v>
      </c>
      <c r="H36" s="27">
        <f t="shared" si="43"/>
        <v>333.5</v>
      </c>
      <c r="I36" s="39"/>
      <c r="J36" s="125"/>
      <c r="K36" s="35">
        <f t="shared" si="16"/>
        <v>2160</v>
      </c>
      <c r="L36" s="27">
        <f t="shared" si="42"/>
        <v>3132</v>
      </c>
      <c r="M36" s="5"/>
      <c r="N36" s="92">
        <f t="shared" si="2"/>
        <v>0</v>
      </c>
      <c r="O36" s="94"/>
      <c r="P36" s="93">
        <f t="shared" si="3"/>
        <v>0</v>
      </c>
      <c r="Q36" s="61">
        <f t="shared" si="17"/>
        <v>0</v>
      </c>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row>
    <row r="37" spans="1:172" s="24" customFormat="1" ht="32.25" customHeight="1" x14ac:dyDescent="0.6">
      <c r="A37" s="69" t="s">
        <v>64</v>
      </c>
      <c r="B37" s="106"/>
      <c r="C37" s="59"/>
      <c r="D37" s="27"/>
      <c r="E37" s="37"/>
      <c r="F37" s="114"/>
      <c r="G37" s="30"/>
      <c r="H37" s="27"/>
      <c r="I37" s="39"/>
      <c r="J37" s="125"/>
      <c r="K37" s="35"/>
      <c r="L37" s="27"/>
      <c r="M37" s="5"/>
      <c r="N37" s="92">
        <f t="shared" si="2"/>
        <v>0</v>
      </c>
      <c r="O37" s="94"/>
      <c r="P37" s="93">
        <f t="shared" si="3"/>
        <v>0</v>
      </c>
      <c r="Q37" s="6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row>
    <row r="38" spans="1:172" s="24" customFormat="1" ht="20.25" customHeight="1" x14ac:dyDescent="0.35">
      <c r="A38" s="53" t="s">
        <v>80</v>
      </c>
      <c r="B38" s="107"/>
      <c r="C38" s="144">
        <v>62</v>
      </c>
      <c r="D38" s="27">
        <f>C38-C38*$P$99</f>
        <v>89.9</v>
      </c>
      <c r="E38" s="37"/>
      <c r="F38" s="114"/>
      <c r="G38" s="30">
        <f t="shared" si="18"/>
        <v>104</v>
      </c>
      <c r="H38" s="27">
        <f>G38-G38*$P$99</f>
        <v>150.80000000000001</v>
      </c>
      <c r="I38" s="39"/>
      <c r="J38" s="125"/>
      <c r="K38" s="35">
        <f>(C38-17)*20</f>
        <v>900</v>
      </c>
      <c r="L38" s="27">
        <f>K38-K38*$P$99</f>
        <v>1305</v>
      </c>
      <c r="M38" s="5"/>
      <c r="N38" s="92">
        <f t="shared" si="2"/>
        <v>0</v>
      </c>
      <c r="O38" s="94"/>
      <c r="P38" s="93">
        <f t="shared" si="3"/>
        <v>0</v>
      </c>
      <c r="Q38" s="61">
        <f>E38*0.05+I38*0.1+M38</f>
        <v>0</v>
      </c>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row>
    <row r="39" spans="1:172" s="24" customFormat="1" ht="14.1" customHeight="1" x14ac:dyDescent="0.3">
      <c r="A39" s="51" t="s">
        <v>96</v>
      </c>
      <c r="B39" s="107"/>
      <c r="C39" s="139">
        <v>70</v>
      </c>
      <c r="D39" s="27">
        <f>C39-C39*$P$99</f>
        <v>101.5</v>
      </c>
      <c r="E39" s="37"/>
      <c r="F39" s="114"/>
      <c r="G39" s="30">
        <f t="shared" ref="G39" si="44">C39*2-20</f>
        <v>120</v>
      </c>
      <c r="H39" s="27">
        <f>G39-G39*$P$99</f>
        <v>174</v>
      </c>
      <c r="I39" s="39"/>
      <c r="J39" s="125"/>
      <c r="K39" s="35">
        <f>(C39-17)*20</f>
        <v>1060</v>
      </c>
      <c r="L39" s="27">
        <f>K39-K39*$P$99</f>
        <v>1537</v>
      </c>
      <c r="M39" s="5"/>
      <c r="N39" s="92">
        <f t="shared" ref="N39" si="45">C39*E39+G39*I39+K39*M39</f>
        <v>0</v>
      </c>
      <c r="O39" s="94"/>
      <c r="P39" s="93">
        <f t="shared" ref="P39" si="46">D39*E39+H39*I39+L39*M39</f>
        <v>0</v>
      </c>
      <c r="Q39" s="61">
        <f>E39*0.05+I39*0.1+M39</f>
        <v>0</v>
      </c>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row>
    <row r="40" spans="1:172" s="24" customFormat="1" ht="14.1" customHeight="1" x14ac:dyDescent="0.3">
      <c r="A40" s="51" t="s">
        <v>97</v>
      </c>
      <c r="B40" s="107"/>
      <c r="C40" s="59">
        <v>85</v>
      </c>
      <c r="D40" s="27">
        <f>C40-C40*$P$99</f>
        <v>123.25</v>
      </c>
      <c r="E40" s="37"/>
      <c r="F40" s="114"/>
      <c r="G40" s="30">
        <f t="shared" ref="G40" si="47">C40*2-20</f>
        <v>150</v>
      </c>
      <c r="H40" s="27">
        <f>G40-G40*$P$99</f>
        <v>217.5</v>
      </c>
      <c r="I40" s="39"/>
      <c r="J40" s="125"/>
      <c r="K40" s="35">
        <f>(C40-17)*20</f>
        <v>1360</v>
      </c>
      <c r="L40" s="27">
        <f>K40-K40*$P$99</f>
        <v>1972</v>
      </c>
      <c r="M40" s="5"/>
      <c r="N40" s="92">
        <f t="shared" ref="N40" si="48">C40*E40+G40*I40+K40*M40</f>
        <v>0</v>
      </c>
      <c r="O40" s="94"/>
      <c r="P40" s="93">
        <f t="shared" ref="P40" si="49">D40*E40+H40*I40+L40*M40</f>
        <v>0</v>
      </c>
      <c r="Q40" s="61">
        <f>E40*0.05+I40*0.1+M40</f>
        <v>0</v>
      </c>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row>
    <row r="41" spans="1:172" s="24" customFormat="1" ht="14.1" customHeight="1" x14ac:dyDescent="0.3">
      <c r="A41" s="53" t="s">
        <v>98</v>
      </c>
      <c r="B41" s="107"/>
      <c r="C41" s="59">
        <v>125</v>
      </c>
      <c r="D41" s="27">
        <f>C41-C41*$P$99</f>
        <v>181.25</v>
      </c>
      <c r="E41" s="37"/>
      <c r="F41" s="114"/>
      <c r="G41" s="30">
        <f t="shared" ref="G41" si="50">C41*2-20</f>
        <v>230</v>
      </c>
      <c r="H41" s="27">
        <f>G41-G41*$P$99</f>
        <v>333.5</v>
      </c>
      <c r="I41" s="39"/>
      <c r="J41" s="125"/>
      <c r="K41" s="35">
        <f>(C41-17)*20</f>
        <v>2160</v>
      </c>
      <c r="L41" s="27">
        <f>K41-K41*$P$99</f>
        <v>3132</v>
      </c>
      <c r="M41" s="5"/>
      <c r="N41" s="92">
        <f t="shared" ref="N41" si="51">C41*E41+G41*I41+K41*M41</f>
        <v>0</v>
      </c>
      <c r="O41" s="94"/>
      <c r="P41" s="93">
        <f t="shared" ref="P41" si="52">D41*E41+H41*I41+L41*M41</f>
        <v>0</v>
      </c>
      <c r="Q41" s="61">
        <f>E41*0.05+I41*0.1+M41</f>
        <v>0</v>
      </c>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row>
    <row r="42" spans="1:172" s="24" customFormat="1" ht="14.1" customHeight="1" x14ac:dyDescent="0.3">
      <c r="A42" s="51" t="s">
        <v>65</v>
      </c>
      <c r="B42" s="98"/>
      <c r="C42" s="59">
        <v>148</v>
      </c>
      <c r="D42" s="27">
        <f>C42-C42*$P$99</f>
        <v>214.60000000000002</v>
      </c>
      <c r="E42" s="37"/>
      <c r="F42" s="114"/>
      <c r="G42" s="30">
        <f t="shared" si="18"/>
        <v>276</v>
      </c>
      <c r="H42" s="27">
        <f>G42-G42*$P$99</f>
        <v>400.2</v>
      </c>
      <c r="I42" s="39"/>
      <c r="J42" s="125"/>
      <c r="K42" s="35">
        <f>(C42-17)*20</f>
        <v>2620</v>
      </c>
      <c r="L42" s="27">
        <f>K42-K42*$P$99</f>
        <v>3799</v>
      </c>
      <c r="M42" s="5"/>
      <c r="N42" s="92">
        <f t="shared" ref="N42" si="53">C42*E42+G42*I42+K42*M42</f>
        <v>0</v>
      </c>
      <c r="O42" s="94"/>
      <c r="P42" s="93">
        <f t="shared" ref="P42" si="54">D42*E42+H42*I42+L42*M42</f>
        <v>0</v>
      </c>
      <c r="Q42" s="61">
        <f>E42*0.05+I42*0.1+M42</f>
        <v>0</v>
      </c>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row>
    <row r="43" spans="1:172" s="24" customFormat="1" ht="30.75" customHeight="1" x14ac:dyDescent="0.3">
      <c r="A43" s="184" t="s">
        <v>82</v>
      </c>
      <c r="B43" s="185"/>
      <c r="C43" s="185"/>
      <c r="D43" s="185"/>
      <c r="E43" s="185"/>
      <c r="F43" s="185"/>
      <c r="G43" s="185"/>
      <c r="H43" s="185"/>
      <c r="I43" s="185"/>
      <c r="J43" s="185"/>
      <c r="K43" s="185"/>
      <c r="L43" s="185"/>
      <c r="M43" s="185"/>
      <c r="N43" s="185"/>
      <c r="O43" s="185"/>
      <c r="P43" s="185"/>
      <c r="Q43" s="186"/>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row>
    <row r="44" spans="1:172" s="9" customFormat="1" ht="14.1" customHeight="1" x14ac:dyDescent="0.3">
      <c r="A44" s="51" t="s">
        <v>99</v>
      </c>
      <c r="B44" s="101"/>
      <c r="C44" s="50">
        <v>85</v>
      </c>
      <c r="D44" s="27">
        <f t="shared" ref="D44:D56" si="55">C44-C44*$P$99</f>
        <v>123.25</v>
      </c>
      <c r="E44" s="37"/>
      <c r="F44" s="114"/>
      <c r="G44" s="30">
        <f>C44*2-20</f>
        <v>150</v>
      </c>
      <c r="H44" s="27">
        <f t="shared" ref="H44:H56" si="56">G44-G44*$P$99</f>
        <v>217.5</v>
      </c>
      <c r="I44" s="6"/>
      <c r="J44" s="122"/>
      <c r="K44" s="35">
        <f t="shared" ref="K44:K56" si="57">(C44-17)*20</f>
        <v>1360</v>
      </c>
      <c r="L44" s="27">
        <f t="shared" ref="L44:L56" si="58">K44-K44*$P$99</f>
        <v>1972</v>
      </c>
      <c r="M44" s="5"/>
      <c r="N44" s="92">
        <f t="shared" si="2"/>
        <v>0</v>
      </c>
      <c r="O44" s="94"/>
      <c r="P44" s="93">
        <f t="shared" si="3"/>
        <v>0</v>
      </c>
      <c r="Q44" s="61">
        <f t="shared" ref="Q44:Q56" si="59">E44*0.05+I44*0.1+M44</f>
        <v>0</v>
      </c>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row>
    <row r="45" spans="1:172" s="23" customFormat="1" ht="14.1" customHeight="1" x14ac:dyDescent="0.3">
      <c r="A45" s="79" t="s">
        <v>66</v>
      </c>
      <c r="B45" s="102"/>
      <c r="C45" s="50">
        <v>148</v>
      </c>
      <c r="D45" s="27">
        <f t="shared" si="55"/>
        <v>214.60000000000002</v>
      </c>
      <c r="E45" s="37"/>
      <c r="F45" s="114"/>
      <c r="G45" s="30">
        <f t="shared" ref="G45:G56" si="60">C45*2-20</f>
        <v>276</v>
      </c>
      <c r="H45" s="27">
        <f t="shared" si="56"/>
        <v>400.2</v>
      </c>
      <c r="I45" s="6"/>
      <c r="J45" s="122"/>
      <c r="K45" s="35">
        <f t="shared" si="57"/>
        <v>2620</v>
      </c>
      <c r="L45" s="27">
        <f t="shared" si="58"/>
        <v>3799</v>
      </c>
      <c r="M45" s="5"/>
      <c r="N45" s="92">
        <f t="shared" si="2"/>
        <v>0</v>
      </c>
      <c r="O45" s="94"/>
      <c r="P45" s="93">
        <f t="shared" si="3"/>
        <v>0</v>
      </c>
      <c r="Q45" s="61">
        <f t="shared" si="59"/>
        <v>0</v>
      </c>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row>
    <row r="46" spans="1:172" s="23" customFormat="1" ht="14.1" customHeight="1" x14ac:dyDescent="0.3">
      <c r="A46" s="79" t="s">
        <v>100</v>
      </c>
      <c r="B46" s="102"/>
      <c r="C46" s="50">
        <v>125</v>
      </c>
      <c r="D46" s="27">
        <f t="shared" ref="D46" si="61">C46-C46*$P$99</f>
        <v>181.25</v>
      </c>
      <c r="E46" s="37"/>
      <c r="F46" s="114"/>
      <c r="G46" s="30">
        <f t="shared" ref="G46" si="62">C46*2-20</f>
        <v>230</v>
      </c>
      <c r="H46" s="27">
        <f t="shared" ref="H46" si="63">G46-G46*$P$99</f>
        <v>333.5</v>
      </c>
      <c r="I46" s="6"/>
      <c r="J46" s="122"/>
      <c r="K46" s="35">
        <f t="shared" ref="K46" si="64">(C46-17)*20</f>
        <v>2160</v>
      </c>
      <c r="L46" s="27">
        <f t="shared" ref="L46" si="65">K46-K46*$P$99</f>
        <v>3132</v>
      </c>
      <c r="M46" s="5"/>
      <c r="N46" s="92">
        <f t="shared" ref="N46" si="66">C46*E46+G46*I46+K46*M46</f>
        <v>0</v>
      </c>
      <c r="O46" s="94"/>
      <c r="P46" s="93">
        <f t="shared" ref="P46" si="67">D46*E46+H46*I46+L46*M46</f>
        <v>0</v>
      </c>
      <c r="Q46" s="61">
        <f t="shared" ref="Q46" si="68">E46*0.05+I46*0.1+M46</f>
        <v>0</v>
      </c>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row>
    <row r="47" spans="1:172" s="24" customFormat="1" ht="14.1" customHeight="1" x14ac:dyDescent="0.3">
      <c r="A47" s="53" t="s">
        <v>42</v>
      </c>
      <c r="B47" s="98"/>
      <c r="C47" s="59">
        <v>125</v>
      </c>
      <c r="D47" s="27">
        <f>C47-C47*$P$99</f>
        <v>181.25</v>
      </c>
      <c r="E47" s="37"/>
      <c r="F47" s="114"/>
      <c r="G47" s="30">
        <f>C47*2-20</f>
        <v>230</v>
      </c>
      <c r="H47" s="27">
        <f>G47-G47*$P$99</f>
        <v>333.5</v>
      </c>
      <c r="I47" s="39"/>
      <c r="J47" s="125"/>
      <c r="K47" s="35">
        <f>(C47-17)*20</f>
        <v>2160</v>
      </c>
      <c r="L47" s="27">
        <f>K47-K47*$P$99</f>
        <v>3132</v>
      </c>
      <c r="M47" s="5"/>
      <c r="N47" s="92">
        <f>C47*E47+G47*I47+K47*M47</f>
        <v>0</v>
      </c>
      <c r="O47" s="94"/>
      <c r="P47" s="93">
        <f>D47*E47+H47*I47+L47*M47</f>
        <v>0</v>
      </c>
      <c r="Q47" s="61">
        <f>E47*0.05+I47*0.1+M47</f>
        <v>0</v>
      </c>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row>
    <row r="48" spans="1:172" s="23" customFormat="1" ht="14.1" customHeight="1" x14ac:dyDescent="0.3">
      <c r="A48" s="76" t="s">
        <v>53</v>
      </c>
      <c r="B48" s="105"/>
      <c r="C48" s="140">
        <v>70</v>
      </c>
      <c r="D48" s="27">
        <f t="shared" si="55"/>
        <v>101.5</v>
      </c>
      <c r="E48" s="37"/>
      <c r="F48" s="114"/>
      <c r="G48" s="30">
        <f t="shared" si="60"/>
        <v>120</v>
      </c>
      <c r="H48" s="27">
        <f t="shared" si="56"/>
        <v>174</v>
      </c>
      <c r="I48" s="6"/>
      <c r="J48" s="122"/>
      <c r="K48" s="35">
        <f t="shared" si="57"/>
        <v>1060</v>
      </c>
      <c r="L48" s="27">
        <f t="shared" si="58"/>
        <v>1537</v>
      </c>
      <c r="M48" s="5"/>
      <c r="N48" s="92">
        <f t="shared" si="2"/>
        <v>0</v>
      </c>
      <c r="O48" s="94"/>
      <c r="P48" s="93">
        <f t="shared" si="3"/>
        <v>0</v>
      </c>
      <c r="Q48" s="61">
        <f t="shared" si="59"/>
        <v>0</v>
      </c>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row>
    <row r="49" spans="1:172" s="9" customFormat="1" ht="14.1" customHeight="1" x14ac:dyDescent="0.3">
      <c r="A49" s="57" t="s">
        <v>101</v>
      </c>
      <c r="B49" s="101"/>
      <c r="C49" s="139">
        <v>85</v>
      </c>
      <c r="D49" s="27">
        <f t="shared" si="55"/>
        <v>123.25</v>
      </c>
      <c r="E49" s="37"/>
      <c r="F49" s="114"/>
      <c r="G49" s="30">
        <f t="shared" si="60"/>
        <v>150</v>
      </c>
      <c r="H49" s="27">
        <f t="shared" si="56"/>
        <v>217.5</v>
      </c>
      <c r="I49" s="6"/>
      <c r="J49" s="122"/>
      <c r="K49" s="35">
        <f t="shared" si="57"/>
        <v>1360</v>
      </c>
      <c r="L49" s="27">
        <f t="shared" si="58"/>
        <v>1972</v>
      </c>
      <c r="M49" s="5"/>
      <c r="N49" s="92">
        <f t="shared" si="2"/>
        <v>0</v>
      </c>
      <c r="O49" s="94"/>
      <c r="P49" s="93">
        <f t="shared" si="3"/>
        <v>0</v>
      </c>
      <c r="Q49" s="61">
        <f t="shared" si="59"/>
        <v>0</v>
      </c>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row>
    <row r="50" spans="1:172" s="9" customFormat="1" ht="14.1" customHeight="1" x14ac:dyDescent="0.3">
      <c r="A50" s="51" t="s">
        <v>62</v>
      </c>
      <c r="B50" s="101"/>
      <c r="C50" s="139">
        <v>85</v>
      </c>
      <c r="D50" s="27">
        <f t="shared" si="55"/>
        <v>123.25</v>
      </c>
      <c r="E50" s="37"/>
      <c r="F50" s="114"/>
      <c r="G50" s="30">
        <f t="shared" si="60"/>
        <v>150</v>
      </c>
      <c r="H50" s="27">
        <f t="shared" si="56"/>
        <v>217.5</v>
      </c>
      <c r="I50" s="6"/>
      <c r="J50" s="122"/>
      <c r="K50" s="35">
        <f t="shared" si="57"/>
        <v>1360</v>
      </c>
      <c r="L50" s="27">
        <f t="shared" si="58"/>
        <v>1972</v>
      </c>
      <c r="M50" s="5"/>
      <c r="N50" s="92">
        <f t="shared" si="2"/>
        <v>0</v>
      </c>
      <c r="O50" s="94"/>
      <c r="P50" s="93">
        <f t="shared" si="3"/>
        <v>0</v>
      </c>
      <c r="Q50" s="61">
        <f t="shared" si="59"/>
        <v>0</v>
      </c>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row>
    <row r="51" spans="1:172" s="7" customFormat="1" ht="12.75" customHeight="1" x14ac:dyDescent="0.3">
      <c r="A51" s="78" t="s">
        <v>58</v>
      </c>
      <c r="B51" s="108"/>
      <c r="C51" s="139">
        <v>85</v>
      </c>
      <c r="D51" s="27">
        <f t="shared" si="55"/>
        <v>123.25</v>
      </c>
      <c r="E51" s="37"/>
      <c r="F51" s="114"/>
      <c r="G51" s="30">
        <f t="shared" si="60"/>
        <v>150</v>
      </c>
      <c r="H51" s="27">
        <f t="shared" si="56"/>
        <v>217.5</v>
      </c>
      <c r="I51" s="6"/>
      <c r="J51" s="122"/>
      <c r="K51" s="35">
        <f t="shared" si="57"/>
        <v>1360</v>
      </c>
      <c r="L51" s="27">
        <f t="shared" si="58"/>
        <v>1972</v>
      </c>
      <c r="M51" s="5"/>
      <c r="N51" s="92">
        <f t="shared" si="2"/>
        <v>0</v>
      </c>
      <c r="O51" s="94"/>
      <c r="P51" s="93">
        <f t="shared" si="3"/>
        <v>0</v>
      </c>
      <c r="Q51" s="61">
        <f t="shared" si="59"/>
        <v>0</v>
      </c>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row>
    <row r="52" spans="1:172" s="9" customFormat="1" ht="14.1" customHeight="1" x14ac:dyDescent="0.3">
      <c r="A52" s="51" t="s">
        <v>102</v>
      </c>
      <c r="B52" s="101"/>
      <c r="C52" s="141">
        <v>70</v>
      </c>
      <c r="D52" s="27">
        <f t="shared" si="55"/>
        <v>101.5</v>
      </c>
      <c r="E52" s="37"/>
      <c r="F52" s="114"/>
      <c r="G52" s="30">
        <f t="shared" si="60"/>
        <v>120</v>
      </c>
      <c r="H52" s="27">
        <f t="shared" si="56"/>
        <v>174</v>
      </c>
      <c r="I52" s="6"/>
      <c r="J52" s="122"/>
      <c r="K52" s="35">
        <f t="shared" si="57"/>
        <v>1060</v>
      </c>
      <c r="L52" s="27">
        <f t="shared" si="58"/>
        <v>1537</v>
      </c>
      <c r="M52" s="5"/>
      <c r="N52" s="92">
        <f t="shared" si="2"/>
        <v>0</v>
      </c>
      <c r="O52" s="94"/>
      <c r="P52" s="93">
        <f t="shared" si="3"/>
        <v>0</v>
      </c>
      <c r="Q52" s="61">
        <f t="shared" si="59"/>
        <v>0</v>
      </c>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row>
    <row r="53" spans="1:172" s="25" customFormat="1" ht="14.1" customHeight="1" x14ac:dyDescent="0.3">
      <c r="A53" s="51" t="s">
        <v>39</v>
      </c>
      <c r="B53" s="101"/>
      <c r="C53" s="49">
        <v>125</v>
      </c>
      <c r="D53" s="27">
        <f t="shared" si="55"/>
        <v>181.25</v>
      </c>
      <c r="E53" s="37"/>
      <c r="F53" s="114"/>
      <c r="G53" s="30">
        <f t="shared" si="60"/>
        <v>230</v>
      </c>
      <c r="H53" s="27">
        <f t="shared" si="56"/>
        <v>333.5</v>
      </c>
      <c r="I53" s="6"/>
      <c r="J53" s="122"/>
      <c r="K53" s="35">
        <f t="shared" si="57"/>
        <v>2160</v>
      </c>
      <c r="L53" s="27">
        <f t="shared" si="58"/>
        <v>3132</v>
      </c>
      <c r="M53" s="5"/>
      <c r="N53" s="92">
        <f t="shared" si="2"/>
        <v>0</v>
      </c>
      <c r="O53" s="94"/>
      <c r="P53" s="93">
        <f t="shared" si="3"/>
        <v>0</v>
      </c>
      <c r="Q53" s="61">
        <f t="shared" si="59"/>
        <v>0</v>
      </c>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row>
    <row r="54" spans="1:172" s="7" customFormat="1" ht="14.1" customHeight="1" x14ac:dyDescent="0.3">
      <c r="A54" s="51" t="s">
        <v>103</v>
      </c>
      <c r="B54" s="101"/>
      <c r="C54" s="20">
        <v>85</v>
      </c>
      <c r="D54" s="27">
        <f t="shared" si="55"/>
        <v>123.25</v>
      </c>
      <c r="E54" s="37"/>
      <c r="F54" s="114"/>
      <c r="G54" s="30">
        <f t="shared" si="60"/>
        <v>150</v>
      </c>
      <c r="H54" s="27">
        <f t="shared" si="56"/>
        <v>217.5</v>
      </c>
      <c r="I54" s="6"/>
      <c r="J54" s="122"/>
      <c r="K54" s="35">
        <f t="shared" si="57"/>
        <v>1360</v>
      </c>
      <c r="L54" s="27">
        <f t="shared" si="58"/>
        <v>1972</v>
      </c>
      <c r="M54" s="5"/>
      <c r="N54" s="92">
        <f t="shared" si="2"/>
        <v>0</v>
      </c>
      <c r="O54" s="94"/>
      <c r="P54" s="93">
        <f t="shared" si="3"/>
        <v>0</v>
      </c>
      <c r="Q54" s="61">
        <f t="shared" si="59"/>
        <v>0</v>
      </c>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row>
    <row r="55" spans="1:172" s="1" customFormat="1" ht="14.1" customHeight="1" x14ac:dyDescent="0.3">
      <c r="A55" s="52" t="s">
        <v>38</v>
      </c>
      <c r="B55" s="105"/>
      <c r="C55" s="50">
        <v>85</v>
      </c>
      <c r="D55" s="27">
        <f t="shared" si="55"/>
        <v>123.25</v>
      </c>
      <c r="E55" s="37"/>
      <c r="F55" s="114"/>
      <c r="G55" s="30">
        <f t="shared" si="60"/>
        <v>150</v>
      </c>
      <c r="H55" s="27">
        <f t="shared" si="56"/>
        <v>217.5</v>
      </c>
      <c r="I55" s="6"/>
      <c r="J55" s="122"/>
      <c r="K55" s="35">
        <f t="shared" si="57"/>
        <v>1360</v>
      </c>
      <c r="L55" s="27">
        <f t="shared" si="58"/>
        <v>1972</v>
      </c>
      <c r="M55" s="5"/>
      <c r="N55" s="92">
        <f t="shared" si="2"/>
        <v>0</v>
      </c>
      <c r="O55" s="94"/>
      <c r="P55" s="93">
        <f t="shared" si="3"/>
        <v>0</v>
      </c>
      <c r="Q55" s="61">
        <f t="shared" si="59"/>
        <v>0</v>
      </c>
    </row>
    <row r="56" spans="1:172" s="9" customFormat="1" ht="14.1" customHeight="1" x14ac:dyDescent="0.3">
      <c r="A56" s="51" t="s">
        <v>104</v>
      </c>
      <c r="B56" s="101"/>
      <c r="C56" s="49">
        <v>85</v>
      </c>
      <c r="D56" s="27">
        <f t="shared" si="55"/>
        <v>123.25</v>
      </c>
      <c r="E56" s="37"/>
      <c r="F56" s="114"/>
      <c r="G56" s="30">
        <f t="shared" si="60"/>
        <v>150</v>
      </c>
      <c r="H56" s="27">
        <f t="shared" si="56"/>
        <v>217.5</v>
      </c>
      <c r="I56" s="6"/>
      <c r="J56" s="122"/>
      <c r="K56" s="35">
        <f t="shared" si="57"/>
        <v>1360</v>
      </c>
      <c r="L56" s="27">
        <f t="shared" si="58"/>
        <v>1972</v>
      </c>
      <c r="M56" s="5"/>
      <c r="N56" s="92">
        <f t="shared" si="2"/>
        <v>0</v>
      </c>
      <c r="O56" s="94"/>
      <c r="P56" s="93">
        <f t="shared" si="3"/>
        <v>0</v>
      </c>
      <c r="Q56" s="61">
        <f t="shared" si="59"/>
        <v>0</v>
      </c>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row>
    <row r="57" spans="1:172" s="1" customFormat="1" ht="33" customHeight="1" x14ac:dyDescent="0.3">
      <c r="A57" s="180" t="s">
        <v>56</v>
      </c>
      <c r="B57" s="181"/>
      <c r="C57" s="181"/>
      <c r="D57" s="181"/>
      <c r="E57" s="181"/>
      <c r="F57" s="181"/>
      <c r="G57" s="181"/>
      <c r="H57" s="181"/>
      <c r="I57" s="181"/>
      <c r="J57" s="181"/>
      <c r="K57" s="181"/>
      <c r="L57" s="181"/>
      <c r="M57" s="181"/>
      <c r="N57" s="181"/>
      <c r="O57" s="181"/>
      <c r="P57" s="181"/>
      <c r="Q57" s="182"/>
    </row>
    <row r="58" spans="1:172" s="1" customFormat="1" ht="14.1" customHeight="1" x14ac:dyDescent="0.3">
      <c r="A58" s="53" t="s">
        <v>31</v>
      </c>
      <c r="B58" s="98"/>
      <c r="C58" s="141">
        <v>70</v>
      </c>
      <c r="D58" s="27">
        <f t="shared" ref="D58:D72" si="69">C58-C58*$P$99</f>
        <v>101.5</v>
      </c>
      <c r="E58" s="37"/>
      <c r="F58" s="114"/>
      <c r="G58" s="30">
        <f>C58*2-20</f>
        <v>120</v>
      </c>
      <c r="H58" s="27">
        <f t="shared" ref="H58:H72" si="70">G58-G58*$P$99</f>
        <v>174</v>
      </c>
      <c r="I58" s="6"/>
      <c r="J58" s="122"/>
      <c r="K58" s="35">
        <f t="shared" ref="K58:K72" si="71">(C58-17)*20</f>
        <v>1060</v>
      </c>
      <c r="L58" s="27">
        <f t="shared" ref="L58:L72" si="72">K58-K58*$P$99</f>
        <v>1537</v>
      </c>
      <c r="M58" s="5"/>
      <c r="N58" s="92">
        <f t="shared" si="2"/>
        <v>0</v>
      </c>
      <c r="O58" s="94"/>
      <c r="P58" s="93">
        <f t="shared" si="3"/>
        <v>0</v>
      </c>
      <c r="Q58" s="61">
        <f t="shared" ref="Q58:Q72" si="73">E58*0.05+I58*0.1+M58</f>
        <v>0</v>
      </c>
    </row>
    <row r="59" spans="1:172" s="1" customFormat="1" ht="14.1" customHeight="1" x14ac:dyDescent="0.3">
      <c r="A59" s="53" t="s">
        <v>63</v>
      </c>
      <c r="B59" s="98"/>
      <c r="C59" s="141">
        <v>85</v>
      </c>
      <c r="D59" s="27">
        <f t="shared" si="69"/>
        <v>123.25</v>
      </c>
      <c r="E59" s="37"/>
      <c r="F59" s="114"/>
      <c r="G59" s="30">
        <f t="shared" ref="G59:G72" si="74">C59*2-20</f>
        <v>150</v>
      </c>
      <c r="H59" s="27">
        <f t="shared" si="70"/>
        <v>217.5</v>
      </c>
      <c r="I59" s="6"/>
      <c r="J59" s="122"/>
      <c r="K59" s="35">
        <f t="shared" si="71"/>
        <v>1360</v>
      </c>
      <c r="L59" s="27">
        <f t="shared" si="72"/>
        <v>1972</v>
      </c>
      <c r="M59" s="5"/>
      <c r="N59" s="92">
        <f t="shared" si="2"/>
        <v>0</v>
      </c>
      <c r="O59" s="94"/>
      <c r="P59" s="93">
        <f t="shared" si="3"/>
        <v>0</v>
      </c>
      <c r="Q59" s="61">
        <f t="shared" si="73"/>
        <v>0</v>
      </c>
    </row>
    <row r="60" spans="1:172" s="25" customFormat="1" ht="14.1" customHeight="1" x14ac:dyDescent="0.3">
      <c r="A60" s="51" t="s">
        <v>105</v>
      </c>
      <c r="B60" s="101"/>
      <c r="C60" s="141">
        <v>70</v>
      </c>
      <c r="D60" s="27">
        <f t="shared" si="69"/>
        <v>101.5</v>
      </c>
      <c r="E60" s="37"/>
      <c r="F60" s="114"/>
      <c r="G60" s="30">
        <f t="shared" si="74"/>
        <v>120</v>
      </c>
      <c r="H60" s="27">
        <f t="shared" si="70"/>
        <v>174</v>
      </c>
      <c r="I60" s="6"/>
      <c r="J60" s="122"/>
      <c r="K60" s="35">
        <f t="shared" si="71"/>
        <v>1060</v>
      </c>
      <c r="L60" s="27">
        <f t="shared" si="72"/>
        <v>1537</v>
      </c>
      <c r="M60" s="5"/>
      <c r="N60" s="92">
        <f t="shared" si="2"/>
        <v>0</v>
      </c>
      <c r="O60" s="94"/>
      <c r="P60" s="93">
        <f t="shared" si="3"/>
        <v>0</v>
      </c>
      <c r="Q60" s="61">
        <f t="shared" si="73"/>
        <v>0</v>
      </c>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row>
    <row r="61" spans="1:172" s="1" customFormat="1" ht="14.1" customHeight="1" x14ac:dyDescent="0.3">
      <c r="A61" s="51" t="s">
        <v>29</v>
      </c>
      <c r="B61" s="101"/>
      <c r="C61" s="141">
        <v>70</v>
      </c>
      <c r="D61" s="27">
        <f t="shared" si="69"/>
        <v>101.5</v>
      </c>
      <c r="E61" s="37"/>
      <c r="F61" s="114"/>
      <c r="G61" s="30">
        <f t="shared" si="74"/>
        <v>120</v>
      </c>
      <c r="H61" s="27">
        <f t="shared" si="70"/>
        <v>174</v>
      </c>
      <c r="I61" s="6"/>
      <c r="J61" s="122"/>
      <c r="K61" s="35">
        <f t="shared" si="71"/>
        <v>1060</v>
      </c>
      <c r="L61" s="27">
        <f t="shared" si="72"/>
        <v>1537</v>
      </c>
      <c r="M61" s="5"/>
      <c r="N61" s="92">
        <f t="shared" si="2"/>
        <v>0</v>
      </c>
      <c r="O61" s="94"/>
      <c r="P61" s="93">
        <f t="shared" si="3"/>
        <v>0</v>
      </c>
      <c r="Q61" s="61">
        <f t="shared" si="73"/>
        <v>0</v>
      </c>
    </row>
    <row r="62" spans="1:172" s="1" customFormat="1" ht="14.1" customHeight="1" x14ac:dyDescent="0.3">
      <c r="A62" s="51" t="s">
        <v>106</v>
      </c>
      <c r="B62" s="101"/>
      <c r="C62" s="142">
        <v>85</v>
      </c>
      <c r="D62" s="27">
        <f t="shared" si="69"/>
        <v>123.25</v>
      </c>
      <c r="E62" s="37"/>
      <c r="F62" s="114"/>
      <c r="G62" s="30">
        <f t="shared" si="74"/>
        <v>150</v>
      </c>
      <c r="H62" s="27">
        <f t="shared" si="70"/>
        <v>217.5</v>
      </c>
      <c r="I62" s="6"/>
      <c r="J62" s="122"/>
      <c r="K62" s="35">
        <f t="shared" si="71"/>
        <v>1360</v>
      </c>
      <c r="L62" s="27">
        <f t="shared" si="72"/>
        <v>1972</v>
      </c>
      <c r="M62" s="5"/>
      <c r="N62" s="92">
        <f t="shared" si="2"/>
        <v>0</v>
      </c>
      <c r="O62" s="94"/>
      <c r="P62" s="93">
        <f t="shared" si="3"/>
        <v>0</v>
      </c>
      <c r="Q62" s="61">
        <f t="shared" si="73"/>
        <v>0</v>
      </c>
    </row>
    <row r="63" spans="1:172" s="1" customFormat="1" ht="14.1" customHeight="1" x14ac:dyDescent="0.3">
      <c r="A63" s="55" t="s">
        <v>27</v>
      </c>
      <c r="B63" s="109"/>
      <c r="C63" s="141">
        <v>70</v>
      </c>
      <c r="D63" s="27">
        <f t="shared" si="69"/>
        <v>101.5</v>
      </c>
      <c r="E63" s="37"/>
      <c r="F63" s="114"/>
      <c r="G63" s="30">
        <f t="shared" si="74"/>
        <v>120</v>
      </c>
      <c r="H63" s="27">
        <f t="shared" si="70"/>
        <v>174</v>
      </c>
      <c r="I63" s="6"/>
      <c r="J63" s="122"/>
      <c r="K63" s="35">
        <f t="shared" si="71"/>
        <v>1060</v>
      </c>
      <c r="L63" s="27">
        <f t="shared" si="72"/>
        <v>1537</v>
      </c>
      <c r="M63" s="5"/>
      <c r="N63" s="92">
        <f t="shared" si="2"/>
        <v>0</v>
      </c>
      <c r="O63" s="94"/>
      <c r="P63" s="93">
        <f t="shared" si="3"/>
        <v>0</v>
      </c>
      <c r="Q63" s="61">
        <f t="shared" si="73"/>
        <v>0</v>
      </c>
    </row>
    <row r="64" spans="1:172" s="25" customFormat="1" ht="14.1" customHeight="1" x14ac:dyDescent="0.3">
      <c r="A64" s="51" t="s">
        <v>26</v>
      </c>
      <c r="B64" s="101"/>
      <c r="C64" s="19">
        <v>85</v>
      </c>
      <c r="D64" s="27">
        <f t="shared" si="69"/>
        <v>123.25</v>
      </c>
      <c r="E64" s="37"/>
      <c r="F64" s="114"/>
      <c r="G64" s="30">
        <f t="shared" si="74"/>
        <v>150</v>
      </c>
      <c r="H64" s="27">
        <f t="shared" si="70"/>
        <v>217.5</v>
      </c>
      <c r="I64" s="6"/>
      <c r="J64" s="122"/>
      <c r="K64" s="35">
        <f t="shared" si="71"/>
        <v>1360</v>
      </c>
      <c r="L64" s="27">
        <f t="shared" si="72"/>
        <v>1972</v>
      </c>
      <c r="M64" s="5"/>
      <c r="N64" s="92">
        <f t="shared" si="2"/>
        <v>0</v>
      </c>
      <c r="O64" s="94"/>
      <c r="P64" s="93">
        <f t="shared" si="3"/>
        <v>0</v>
      </c>
      <c r="Q64" s="61">
        <f t="shared" si="73"/>
        <v>0</v>
      </c>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row>
    <row r="65" spans="1:172" s="1" customFormat="1" ht="14.1" customHeight="1" x14ac:dyDescent="0.3">
      <c r="A65" s="51" t="s">
        <v>25</v>
      </c>
      <c r="B65" s="101"/>
      <c r="C65" s="141">
        <v>70</v>
      </c>
      <c r="D65" s="27">
        <f t="shared" si="69"/>
        <v>101.5</v>
      </c>
      <c r="E65" s="37"/>
      <c r="F65" s="114"/>
      <c r="G65" s="30">
        <f t="shared" si="74"/>
        <v>120</v>
      </c>
      <c r="H65" s="27">
        <f t="shared" si="70"/>
        <v>174</v>
      </c>
      <c r="I65" s="6"/>
      <c r="J65" s="122"/>
      <c r="K65" s="35">
        <f t="shared" si="71"/>
        <v>1060</v>
      </c>
      <c r="L65" s="27">
        <f t="shared" si="72"/>
        <v>1537</v>
      </c>
      <c r="M65" s="5"/>
      <c r="N65" s="92">
        <f t="shared" si="2"/>
        <v>0</v>
      </c>
      <c r="O65" s="94"/>
      <c r="P65" s="93">
        <f t="shared" si="3"/>
        <v>0</v>
      </c>
      <c r="Q65" s="61">
        <f t="shared" si="73"/>
        <v>0</v>
      </c>
    </row>
    <row r="66" spans="1:172" s="9" customFormat="1" ht="14.1" customHeight="1" x14ac:dyDescent="0.3">
      <c r="A66" s="54" t="s">
        <v>24</v>
      </c>
      <c r="B66" s="108"/>
      <c r="C66" s="141">
        <v>70</v>
      </c>
      <c r="D66" s="27">
        <f t="shared" si="69"/>
        <v>101.5</v>
      </c>
      <c r="E66" s="37"/>
      <c r="F66" s="114"/>
      <c r="G66" s="30">
        <f t="shared" si="74"/>
        <v>120</v>
      </c>
      <c r="H66" s="27">
        <f t="shared" si="70"/>
        <v>174</v>
      </c>
      <c r="I66" s="6"/>
      <c r="J66" s="122"/>
      <c r="K66" s="35">
        <f t="shared" si="71"/>
        <v>1060</v>
      </c>
      <c r="L66" s="27">
        <f t="shared" si="72"/>
        <v>1537</v>
      </c>
      <c r="M66" s="5"/>
      <c r="N66" s="92">
        <f t="shared" si="2"/>
        <v>0</v>
      </c>
      <c r="O66" s="94"/>
      <c r="P66" s="93">
        <f t="shared" si="3"/>
        <v>0</v>
      </c>
      <c r="Q66" s="61">
        <f t="shared" si="73"/>
        <v>0</v>
      </c>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row>
    <row r="67" spans="1:172" s="7" customFormat="1" ht="14.1" customHeight="1" x14ac:dyDescent="0.3">
      <c r="A67" s="51" t="s">
        <v>23</v>
      </c>
      <c r="B67" s="101"/>
      <c r="C67" s="143">
        <v>85</v>
      </c>
      <c r="D67" s="27">
        <f t="shared" si="69"/>
        <v>123.25</v>
      </c>
      <c r="E67" s="37"/>
      <c r="F67" s="114"/>
      <c r="G67" s="30">
        <f t="shared" si="74"/>
        <v>150</v>
      </c>
      <c r="H67" s="27">
        <f t="shared" si="70"/>
        <v>217.5</v>
      </c>
      <c r="I67" s="6"/>
      <c r="J67" s="122"/>
      <c r="K67" s="35">
        <f t="shared" si="71"/>
        <v>1360</v>
      </c>
      <c r="L67" s="27">
        <f t="shared" si="72"/>
        <v>1972</v>
      </c>
      <c r="M67" s="5"/>
      <c r="N67" s="92">
        <f t="shared" ref="N67:N72" si="75">C67*E67+G67*I67+K67*M67</f>
        <v>0</v>
      </c>
      <c r="O67" s="94"/>
      <c r="P67" s="93">
        <f t="shared" si="3"/>
        <v>0</v>
      </c>
      <c r="Q67" s="61">
        <f t="shared" si="73"/>
        <v>0</v>
      </c>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row>
    <row r="68" spans="1:172" s="24" customFormat="1" ht="14.1" customHeight="1" x14ac:dyDescent="0.3">
      <c r="A68" s="51" t="s">
        <v>22</v>
      </c>
      <c r="B68" s="101"/>
      <c r="C68" s="19">
        <v>85</v>
      </c>
      <c r="D68" s="27">
        <f t="shared" si="69"/>
        <v>123.25</v>
      </c>
      <c r="E68" s="37"/>
      <c r="F68" s="114"/>
      <c r="G68" s="30">
        <f t="shared" si="74"/>
        <v>150</v>
      </c>
      <c r="H68" s="27">
        <f t="shared" si="70"/>
        <v>217.5</v>
      </c>
      <c r="I68" s="6"/>
      <c r="J68" s="122"/>
      <c r="K68" s="35">
        <f t="shared" si="71"/>
        <v>1360</v>
      </c>
      <c r="L68" s="27">
        <f t="shared" si="72"/>
        <v>1972</v>
      </c>
      <c r="M68" s="5"/>
      <c r="N68" s="92">
        <f t="shared" si="75"/>
        <v>0</v>
      </c>
      <c r="O68" s="94"/>
      <c r="P68" s="93">
        <f t="shared" si="3"/>
        <v>0</v>
      </c>
      <c r="Q68" s="61">
        <f t="shared" si="73"/>
        <v>0</v>
      </c>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row>
    <row r="69" spans="1:172" s="25" customFormat="1" ht="14.1" customHeight="1" x14ac:dyDescent="0.3">
      <c r="A69" s="51" t="s">
        <v>107</v>
      </c>
      <c r="B69" s="101"/>
      <c r="C69" s="139">
        <v>70</v>
      </c>
      <c r="D69" s="27">
        <f t="shared" si="69"/>
        <v>101.5</v>
      </c>
      <c r="E69" s="37"/>
      <c r="F69" s="114"/>
      <c r="G69" s="30">
        <f t="shared" si="74"/>
        <v>120</v>
      </c>
      <c r="H69" s="27">
        <f t="shared" si="70"/>
        <v>174</v>
      </c>
      <c r="I69" s="6"/>
      <c r="J69" s="122"/>
      <c r="K69" s="35">
        <f t="shared" si="71"/>
        <v>1060</v>
      </c>
      <c r="L69" s="27">
        <f t="shared" si="72"/>
        <v>1537</v>
      </c>
      <c r="M69" s="5"/>
      <c r="N69" s="92">
        <f t="shared" si="75"/>
        <v>0</v>
      </c>
      <c r="O69" s="94"/>
      <c r="P69" s="93">
        <f t="shared" ref="P69:P96" si="76">D69*E69+H69*I69+L69*M69</f>
        <v>0</v>
      </c>
      <c r="Q69" s="61">
        <f t="shared" si="73"/>
        <v>0</v>
      </c>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row>
    <row r="70" spans="1:172" s="1" customFormat="1" ht="14.1" customHeight="1" x14ac:dyDescent="0.3">
      <c r="A70" s="51" t="s">
        <v>20</v>
      </c>
      <c r="B70" s="101"/>
      <c r="C70" s="139">
        <v>70</v>
      </c>
      <c r="D70" s="27">
        <f t="shared" si="69"/>
        <v>101.5</v>
      </c>
      <c r="E70" s="37"/>
      <c r="F70" s="114"/>
      <c r="G70" s="30">
        <f t="shared" si="74"/>
        <v>120</v>
      </c>
      <c r="H70" s="27">
        <f t="shared" si="70"/>
        <v>174</v>
      </c>
      <c r="I70" s="6"/>
      <c r="J70" s="122"/>
      <c r="K70" s="35">
        <f t="shared" si="71"/>
        <v>1060</v>
      </c>
      <c r="L70" s="27">
        <f t="shared" si="72"/>
        <v>1537</v>
      </c>
      <c r="M70" s="5"/>
      <c r="N70" s="92">
        <f t="shared" si="75"/>
        <v>0</v>
      </c>
      <c r="O70" s="94"/>
      <c r="P70" s="93">
        <f t="shared" si="76"/>
        <v>0</v>
      </c>
      <c r="Q70" s="61">
        <f t="shared" si="73"/>
        <v>0</v>
      </c>
    </row>
    <row r="71" spans="1:172" s="25" customFormat="1" ht="21" customHeight="1" x14ac:dyDescent="0.35">
      <c r="A71" s="51" t="s">
        <v>19</v>
      </c>
      <c r="B71" s="101"/>
      <c r="C71" s="144">
        <v>62</v>
      </c>
      <c r="D71" s="27">
        <f t="shared" si="69"/>
        <v>89.9</v>
      </c>
      <c r="E71" s="37"/>
      <c r="F71" s="114"/>
      <c r="G71" s="30">
        <f t="shared" si="74"/>
        <v>104</v>
      </c>
      <c r="H71" s="27">
        <f t="shared" si="70"/>
        <v>150.80000000000001</v>
      </c>
      <c r="I71" s="6"/>
      <c r="J71" s="122"/>
      <c r="K71" s="35">
        <f t="shared" si="71"/>
        <v>900</v>
      </c>
      <c r="L71" s="27">
        <f t="shared" si="72"/>
        <v>1305</v>
      </c>
      <c r="M71" s="5"/>
      <c r="N71" s="92">
        <f t="shared" si="75"/>
        <v>0</v>
      </c>
      <c r="O71" s="94"/>
      <c r="P71" s="93">
        <f t="shared" si="76"/>
        <v>0</v>
      </c>
      <c r="Q71" s="61">
        <f t="shared" si="73"/>
        <v>0</v>
      </c>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row>
    <row r="72" spans="1:172" s="9" customFormat="1" ht="14.1" customHeight="1" x14ac:dyDescent="0.3">
      <c r="A72" s="56" t="s">
        <v>18</v>
      </c>
      <c r="B72" s="99"/>
      <c r="C72" s="50">
        <v>85</v>
      </c>
      <c r="D72" s="27">
        <f t="shared" si="69"/>
        <v>123.25</v>
      </c>
      <c r="E72" s="37"/>
      <c r="F72" s="114"/>
      <c r="G72" s="30">
        <f t="shared" si="74"/>
        <v>150</v>
      </c>
      <c r="H72" s="27">
        <f t="shared" si="70"/>
        <v>217.5</v>
      </c>
      <c r="I72" s="6"/>
      <c r="J72" s="122"/>
      <c r="K72" s="35">
        <f t="shared" si="71"/>
        <v>1360</v>
      </c>
      <c r="L72" s="27">
        <f t="shared" si="72"/>
        <v>1972</v>
      </c>
      <c r="M72" s="5"/>
      <c r="N72" s="92">
        <f t="shared" si="75"/>
        <v>0</v>
      </c>
      <c r="O72" s="94"/>
      <c r="P72" s="93">
        <f t="shared" si="76"/>
        <v>0</v>
      </c>
      <c r="Q72" s="61">
        <f t="shared" si="73"/>
        <v>0</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row>
    <row r="73" spans="1:172" s="9" customFormat="1" ht="26.25" customHeight="1" x14ac:dyDescent="0.3">
      <c r="A73" s="180" t="s">
        <v>108</v>
      </c>
      <c r="B73" s="181"/>
      <c r="C73" s="181"/>
      <c r="D73" s="181"/>
      <c r="E73" s="181"/>
      <c r="F73" s="181"/>
      <c r="G73" s="181"/>
      <c r="H73" s="181"/>
      <c r="I73" s="181"/>
      <c r="J73" s="181"/>
      <c r="K73" s="181"/>
      <c r="L73" s="181"/>
      <c r="M73" s="181"/>
      <c r="N73" s="181"/>
      <c r="O73" s="181"/>
      <c r="P73" s="181"/>
      <c r="Q73" s="182"/>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row>
    <row r="74" spans="1:172" s="9" customFormat="1" ht="14.1" customHeight="1" x14ac:dyDescent="0.3">
      <c r="A74" s="145" t="s">
        <v>68</v>
      </c>
      <c r="B74" s="99"/>
      <c r="C74" s="49"/>
      <c r="D74" s="27"/>
      <c r="E74" s="37"/>
      <c r="F74" s="114"/>
      <c r="G74" s="30">
        <v>130</v>
      </c>
      <c r="H74" s="27">
        <f t="shared" ref="H74:H85" si="77">G74-G74*$P$99</f>
        <v>188.5</v>
      </c>
      <c r="I74" s="6"/>
      <c r="J74" s="122"/>
      <c r="K74" s="35">
        <f t="shared" ref="K74:K84" si="78">(G74-17)*10</f>
        <v>1130</v>
      </c>
      <c r="L74" s="27">
        <f t="shared" ref="L74:L85" si="79">K74-K74*$P$99</f>
        <v>1638.5</v>
      </c>
      <c r="M74" s="5"/>
      <c r="N74" s="92">
        <f t="shared" ref="N74:N84" si="80">C74*E74+G74*I74+K74*M74</f>
        <v>0</v>
      </c>
      <c r="O74" s="94"/>
      <c r="P74" s="93">
        <f t="shared" ref="P74:P84" si="81">D74*E74+H74*I74+L74*M74</f>
        <v>0</v>
      </c>
      <c r="Q74" s="61">
        <f t="shared" ref="Q74:Q84" si="82">E74*0.05+I74*0.1+M74</f>
        <v>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row>
    <row r="75" spans="1:172" s="9" customFormat="1" ht="14.1" customHeight="1" x14ac:dyDescent="0.3">
      <c r="A75" s="146" t="s">
        <v>67</v>
      </c>
      <c r="B75" s="99"/>
      <c r="C75" s="49"/>
      <c r="D75" s="27"/>
      <c r="E75" s="37"/>
      <c r="F75" s="114"/>
      <c r="G75" s="30">
        <v>130</v>
      </c>
      <c r="H75" s="27">
        <f t="shared" si="77"/>
        <v>188.5</v>
      </c>
      <c r="I75" s="6"/>
      <c r="J75" s="122"/>
      <c r="K75" s="35">
        <f t="shared" si="78"/>
        <v>1130</v>
      </c>
      <c r="L75" s="27">
        <f t="shared" si="79"/>
        <v>1638.5</v>
      </c>
      <c r="M75" s="5"/>
      <c r="N75" s="92">
        <f t="shared" si="80"/>
        <v>0</v>
      </c>
      <c r="O75" s="94"/>
      <c r="P75" s="93">
        <f t="shared" si="81"/>
        <v>0</v>
      </c>
      <c r="Q75" s="61">
        <f t="shared" si="82"/>
        <v>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row>
    <row r="76" spans="1:172" s="9" customFormat="1" ht="14.1" customHeight="1" x14ac:dyDescent="0.3">
      <c r="A76" s="146" t="s">
        <v>109</v>
      </c>
      <c r="B76" s="99"/>
      <c r="C76" s="49"/>
      <c r="D76" s="27"/>
      <c r="E76" s="37"/>
      <c r="F76" s="114"/>
      <c r="G76" s="30">
        <v>131</v>
      </c>
      <c r="H76" s="27">
        <f t="shared" si="77"/>
        <v>189.95</v>
      </c>
      <c r="I76" s="6"/>
      <c r="J76" s="122"/>
      <c r="K76" s="35">
        <f t="shared" ref="K76" si="83">(G76-17)*10</f>
        <v>1140</v>
      </c>
      <c r="L76" s="27">
        <f t="shared" si="79"/>
        <v>1653</v>
      </c>
      <c r="M76" s="5"/>
      <c r="N76" s="92">
        <f t="shared" ref="N76" si="84">C76*E76+G76*I76+K76*M76</f>
        <v>0</v>
      </c>
      <c r="O76" s="94"/>
      <c r="P76" s="93">
        <f t="shared" ref="P76" si="85">D76*E76+H76*I76+L76*M76</f>
        <v>0</v>
      </c>
      <c r="Q76" s="61">
        <f t="shared" ref="Q76" si="86">E76*0.05+I76*0.1+M76</f>
        <v>0</v>
      </c>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row>
    <row r="77" spans="1:172" s="9" customFormat="1" ht="14.1" customHeight="1" x14ac:dyDescent="0.3">
      <c r="A77" s="146" t="s">
        <v>110</v>
      </c>
      <c r="B77" s="99"/>
      <c r="C77" s="49"/>
      <c r="D77" s="27"/>
      <c r="E77" s="37"/>
      <c r="F77" s="114"/>
      <c r="G77" s="30">
        <v>130</v>
      </c>
      <c r="H77" s="27">
        <f t="shared" si="77"/>
        <v>188.5</v>
      </c>
      <c r="I77" s="6"/>
      <c r="J77" s="122"/>
      <c r="K77" s="35">
        <f t="shared" si="78"/>
        <v>1130</v>
      </c>
      <c r="L77" s="27">
        <f t="shared" si="79"/>
        <v>1638.5</v>
      </c>
      <c r="M77" s="5"/>
      <c r="N77" s="92">
        <f t="shared" si="80"/>
        <v>0</v>
      </c>
      <c r="O77" s="94"/>
      <c r="P77" s="93">
        <f t="shared" si="81"/>
        <v>0</v>
      </c>
      <c r="Q77" s="61">
        <f t="shared" si="82"/>
        <v>0</v>
      </c>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row>
    <row r="78" spans="1:172" s="9" customFormat="1" ht="14.1" customHeight="1" x14ac:dyDescent="0.3">
      <c r="A78" s="146" t="s">
        <v>69</v>
      </c>
      <c r="B78" s="99"/>
      <c r="C78" s="49"/>
      <c r="D78" s="27"/>
      <c r="E78" s="37"/>
      <c r="F78" s="114"/>
      <c r="G78" s="30">
        <v>130</v>
      </c>
      <c r="H78" s="27">
        <f t="shared" si="77"/>
        <v>188.5</v>
      </c>
      <c r="I78" s="6"/>
      <c r="J78" s="122"/>
      <c r="K78" s="35">
        <f t="shared" si="78"/>
        <v>1130</v>
      </c>
      <c r="L78" s="27">
        <f t="shared" si="79"/>
        <v>1638.5</v>
      </c>
      <c r="M78" s="5"/>
      <c r="N78" s="92">
        <f t="shared" si="80"/>
        <v>0</v>
      </c>
      <c r="O78" s="94"/>
      <c r="P78" s="93">
        <f t="shared" si="81"/>
        <v>0</v>
      </c>
      <c r="Q78" s="61">
        <f t="shared" si="82"/>
        <v>0</v>
      </c>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row>
    <row r="79" spans="1:172" s="9" customFormat="1" ht="14.1" customHeight="1" x14ac:dyDescent="0.3">
      <c r="A79" s="146" t="s">
        <v>70</v>
      </c>
      <c r="B79" s="99"/>
      <c r="C79" s="49"/>
      <c r="D79" s="27"/>
      <c r="E79" s="37"/>
      <c r="F79" s="114"/>
      <c r="G79" s="30">
        <v>130</v>
      </c>
      <c r="H79" s="27">
        <f t="shared" si="77"/>
        <v>188.5</v>
      </c>
      <c r="I79" s="6"/>
      <c r="J79" s="122"/>
      <c r="K79" s="35">
        <f t="shared" si="78"/>
        <v>1130</v>
      </c>
      <c r="L79" s="27">
        <f t="shared" si="79"/>
        <v>1638.5</v>
      </c>
      <c r="M79" s="5"/>
      <c r="N79" s="92">
        <f t="shared" si="80"/>
        <v>0</v>
      </c>
      <c r="O79" s="94"/>
      <c r="P79" s="93">
        <f t="shared" si="81"/>
        <v>0</v>
      </c>
      <c r="Q79" s="61">
        <f t="shared" si="82"/>
        <v>0</v>
      </c>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row>
    <row r="80" spans="1:172" s="9" customFormat="1" ht="14.1" customHeight="1" x14ac:dyDescent="0.3">
      <c r="A80" s="146" t="s">
        <v>73</v>
      </c>
      <c r="B80" s="99"/>
      <c r="C80" s="49"/>
      <c r="D80" s="27"/>
      <c r="E80" s="37"/>
      <c r="F80" s="114"/>
      <c r="G80" s="30">
        <v>130</v>
      </c>
      <c r="H80" s="27">
        <f t="shared" si="77"/>
        <v>188.5</v>
      </c>
      <c r="I80" s="6"/>
      <c r="J80" s="122"/>
      <c r="K80" s="35">
        <f t="shared" ref="K80:K83" si="87">(G80-17)*10</f>
        <v>1130</v>
      </c>
      <c r="L80" s="27">
        <f t="shared" si="79"/>
        <v>1638.5</v>
      </c>
      <c r="M80" s="5"/>
      <c r="N80" s="92">
        <f t="shared" ref="N80:N83" si="88">C80*E80+G80*I80+K80*M80</f>
        <v>0</v>
      </c>
      <c r="O80" s="94"/>
      <c r="P80" s="93">
        <f t="shared" ref="P80:P83" si="89">D80*E80+H80*I80+L80*M80</f>
        <v>0</v>
      </c>
      <c r="Q80" s="61">
        <f t="shared" ref="Q80:Q83" si="90">E80*0.05+I80*0.1+M80</f>
        <v>0</v>
      </c>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row>
    <row r="81" spans="1:172" s="9" customFormat="1" ht="14.1" customHeight="1" x14ac:dyDescent="0.3">
      <c r="A81" s="146" t="s">
        <v>111</v>
      </c>
      <c r="B81" s="99"/>
      <c r="C81" s="49"/>
      <c r="D81" s="27"/>
      <c r="E81" s="37"/>
      <c r="F81" s="114"/>
      <c r="G81" s="30">
        <v>130</v>
      </c>
      <c r="H81" s="27">
        <f t="shared" si="77"/>
        <v>188.5</v>
      </c>
      <c r="I81" s="6"/>
      <c r="J81" s="122"/>
      <c r="K81" s="35">
        <f t="shared" si="87"/>
        <v>1130</v>
      </c>
      <c r="L81" s="27">
        <f t="shared" si="79"/>
        <v>1638.5</v>
      </c>
      <c r="M81" s="5"/>
      <c r="N81" s="92">
        <f t="shared" si="88"/>
        <v>0</v>
      </c>
      <c r="O81" s="94"/>
      <c r="P81" s="93">
        <f t="shared" si="89"/>
        <v>0</v>
      </c>
      <c r="Q81" s="61">
        <f t="shared" si="90"/>
        <v>0</v>
      </c>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row>
    <row r="82" spans="1:172" s="9" customFormat="1" ht="14.1" customHeight="1" x14ac:dyDescent="0.3">
      <c r="A82" s="146" t="s">
        <v>112</v>
      </c>
      <c r="B82" s="99"/>
      <c r="C82" s="49"/>
      <c r="D82" s="27"/>
      <c r="E82" s="37"/>
      <c r="F82" s="114"/>
      <c r="G82" s="30">
        <v>130</v>
      </c>
      <c r="H82" s="27">
        <f t="shared" si="77"/>
        <v>188.5</v>
      </c>
      <c r="I82" s="6"/>
      <c r="J82" s="122"/>
      <c r="K82" s="35">
        <f t="shared" si="87"/>
        <v>1130</v>
      </c>
      <c r="L82" s="27">
        <f t="shared" si="79"/>
        <v>1638.5</v>
      </c>
      <c r="M82" s="5"/>
      <c r="N82" s="92">
        <f t="shared" si="88"/>
        <v>0</v>
      </c>
      <c r="O82" s="94"/>
      <c r="P82" s="93">
        <f t="shared" si="89"/>
        <v>0</v>
      </c>
      <c r="Q82" s="61">
        <f t="shared" si="90"/>
        <v>0</v>
      </c>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row>
    <row r="83" spans="1:172" s="9" customFormat="1" ht="14.1" customHeight="1" x14ac:dyDescent="0.3">
      <c r="A83" s="147" t="s">
        <v>72</v>
      </c>
      <c r="B83" s="99"/>
      <c r="C83" s="49"/>
      <c r="D83" s="27"/>
      <c r="E83" s="37"/>
      <c r="F83" s="114"/>
      <c r="G83" s="30">
        <v>130</v>
      </c>
      <c r="H83" s="27">
        <f t="shared" si="77"/>
        <v>188.5</v>
      </c>
      <c r="I83" s="6"/>
      <c r="J83" s="122"/>
      <c r="K83" s="35">
        <f t="shared" si="87"/>
        <v>1130</v>
      </c>
      <c r="L83" s="27">
        <f t="shared" si="79"/>
        <v>1638.5</v>
      </c>
      <c r="M83" s="5"/>
      <c r="N83" s="92">
        <f t="shared" si="88"/>
        <v>0</v>
      </c>
      <c r="O83" s="94"/>
      <c r="P83" s="93">
        <f t="shared" si="89"/>
        <v>0</v>
      </c>
      <c r="Q83" s="61">
        <f t="shared" si="90"/>
        <v>0</v>
      </c>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row>
    <row r="84" spans="1:172" s="9" customFormat="1" ht="14.1" customHeight="1" thickBot="1" x14ac:dyDescent="0.35">
      <c r="A84" s="148" t="s">
        <v>71</v>
      </c>
      <c r="B84" s="99"/>
      <c r="C84" s="49"/>
      <c r="D84" s="27"/>
      <c r="E84" s="37"/>
      <c r="F84" s="114"/>
      <c r="G84" s="30">
        <v>130</v>
      </c>
      <c r="H84" s="27">
        <f t="shared" si="77"/>
        <v>188.5</v>
      </c>
      <c r="I84" s="6"/>
      <c r="J84" s="122"/>
      <c r="K84" s="35">
        <f t="shared" si="78"/>
        <v>1130</v>
      </c>
      <c r="L84" s="27">
        <f t="shared" si="79"/>
        <v>1638.5</v>
      </c>
      <c r="M84" s="5"/>
      <c r="N84" s="92">
        <f t="shared" si="80"/>
        <v>0</v>
      </c>
      <c r="O84" s="94"/>
      <c r="P84" s="93">
        <f t="shared" si="81"/>
        <v>0</v>
      </c>
      <c r="Q84" s="61">
        <f t="shared" si="82"/>
        <v>0</v>
      </c>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row>
    <row r="85" spans="1:172" s="9" customFormat="1" ht="14.1" customHeight="1" x14ac:dyDescent="0.3">
      <c r="A85" s="149" t="s">
        <v>113</v>
      </c>
      <c r="B85" s="99"/>
      <c r="C85" s="49"/>
      <c r="D85" s="27"/>
      <c r="E85" s="37"/>
      <c r="F85" s="114"/>
      <c r="G85" s="30">
        <v>260</v>
      </c>
      <c r="H85" s="27">
        <f t="shared" si="77"/>
        <v>377</v>
      </c>
      <c r="I85" s="6"/>
      <c r="J85" s="122"/>
      <c r="K85" s="35">
        <f t="shared" ref="K85" si="91">(G85-17)*10</f>
        <v>2430</v>
      </c>
      <c r="L85" s="27">
        <f t="shared" si="79"/>
        <v>3523.5</v>
      </c>
      <c r="M85" s="5"/>
      <c r="N85" s="92">
        <f t="shared" ref="N85" si="92">C85*E85+G85*I85+K85*M85</f>
        <v>0</v>
      </c>
      <c r="O85" s="94"/>
      <c r="P85" s="93">
        <f t="shared" ref="P85" si="93">D85*E85+H85*I85+L85*M85</f>
        <v>0</v>
      </c>
      <c r="Q85" s="61">
        <f t="shared" ref="Q85" si="94">E85*0.05+I85*0.1+M85</f>
        <v>0</v>
      </c>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row>
    <row r="86" spans="1:172" s="9" customFormat="1" ht="14.1" customHeight="1" x14ac:dyDescent="0.3">
      <c r="A86" s="150" t="s">
        <v>74</v>
      </c>
      <c r="B86" s="99"/>
      <c r="C86" s="49"/>
      <c r="D86" s="27"/>
      <c r="E86" s="37"/>
      <c r="F86" s="114"/>
      <c r="G86" s="30"/>
      <c r="H86" s="27"/>
      <c r="I86" s="6"/>
      <c r="J86" s="122"/>
      <c r="K86" s="35"/>
      <c r="L86" s="27"/>
      <c r="M86" s="5"/>
      <c r="N86" s="92"/>
      <c r="O86" s="94"/>
      <c r="P86" s="93"/>
      <c r="Q86" s="6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row>
    <row r="87" spans="1:172" s="9" customFormat="1" ht="14.1" customHeight="1" x14ac:dyDescent="0.3">
      <c r="A87" s="150" t="s">
        <v>75</v>
      </c>
      <c r="B87" s="99"/>
      <c r="C87" s="49"/>
      <c r="D87" s="27"/>
      <c r="E87" s="37"/>
      <c r="F87" s="114"/>
      <c r="G87" s="30"/>
      <c r="H87" s="27"/>
      <c r="I87" s="6"/>
      <c r="J87" s="122"/>
      <c r="K87" s="35"/>
      <c r="L87" s="27"/>
      <c r="M87" s="5"/>
      <c r="N87" s="92"/>
      <c r="O87" s="94"/>
      <c r="P87" s="93"/>
      <c r="Q87" s="6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row>
    <row r="88" spans="1:172" s="9" customFormat="1" ht="14.1" customHeight="1" x14ac:dyDescent="0.3">
      <c r="A88" s="150" t="s">
        <v>76</v>
      </c>
      <c r="B88" s="99"/>
      <c r="C88" s="49"/>
      <c r="D88" s="27"/>
      <c r="E88" s="37"/>
      <c r="F88" s="114"/>
      <c r="G88" s="30"/>
      <c r="H88" s="27"/>
      <c r="I88" s="6"/>
      <c r="J88" s="122"/>
      <c r="K88" s="35"/>
      <c r="L88" s="27"/>
      <c r="M88" s="5"/>
      <c r="N88" s="92"/>
      <c r="O88" s="94"/>
      <c r="P88" s="93"/>
      <c r="Q88" s="6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row>
    <row r="89" spans="1:172" s="9" customFormat="1" ht="14.1" customHeight="1" x14ac:dyDescent="0.3">
      <c r="A89" s="150" t="s">
        <v>114</v>
      </c>
      <c r="B89" s="99"/>
      <c r="C89" s="49"/>
      <c r="D89" s="27"/>
      <c r="E89" s="37"/>
      <c r="F89" s="114"/>
      <c r="G89" s="30"/>
      <c r="H89" s="27"/>
      <c r="I89" s="6"/>
      <c r="J89" s="122"/>
      <c r="K89" s="35"/>
      <c r="L89" s="27"/>
      <c r="M89" s="5"/>
      <c r="N89" s="92"/>
      <c r="O89" s="94"/>
      <c r="P89" s="93"/>
      <c r="Q89" s="6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row>
    <row r="90" spans="1:172" s="9" customFormat="1" ht="14.1" customHeight="1" x14ac:dyDescent="0.3">
      <c r="A90" s="150" t="s">
        <v>77</v>
      </c>
      <c r="B90" s="99"/>
      <c r="C90" s="49"/>
      <c r="D90" s="27"/>
      <c r="E90" s="37"/>
      <c r="F90" s="114"/>
      <c r="G90" s="30"/>
      <c r="H90" s="27"/>
      <c r="I90" s="6"/>
      <c r="J90" s="122"/>
      <c r="K90" s="35"/>
      <c r="L90" s="27"/>
      <c r="M90" s="5"/>
      <c r="N90" s="92"/>
      <c r="O90" s="94"/>
      <c r="P90" s="93"/>
      <c r="Q90" s="6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row>
    <row r="91" spans="1:172" s="9" customFormat="1" ht="14.1" customHeight="1" x14ac:dyDescent="0.3">
      <c r="A91" s="151" t="s">
        <v>78</v>
      </c>
      <c r="B91" s="99"/>
      <c r="C91" s="49"/>
      <c r="D91" s="27"/>
      <c r="E91" s="37"/>
      <c r="F91" s="114"/>
      <c r="G91" s="30"/>
      <c r="H91" s="27"/>
      <c r="I91" s="6"/>
      <c r="J91" s="122"/>
      <c r="K91" s="35"/>
      <c r="L91" s="27"/>
      <c r="M91" s="5"/>
      <c r="N91" s="92"/>
      <c r="O91" s="94"/>
      <c r="P91" s="93"/>
      <c r="Q91" s="6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row>
    <row r="92" spans="1:172" s="9" customFormat="1" ht="14.1" customHeight="1" x14ac:dyDescent="0.3">
      <c r="A92" s="150" t="s">
        <v>79</v>
      </c>
      <c r="B92" s="99"/>
      <c r="C92" s="49"/>
      <c r="D92" s="27"/>
      <c r="E92" s="37"/>
      <c r="F92" s="114"/>
      <c r="G92" s="30"/>
      <c r="H92" s="27"/>
      <c r="I92" s="6"/>
      <c r="J92" s="122"/>
      <c r="K92" s="35"/>
      <c r="L92" s="27"/>
      <c r="M92" s="5"/>
      <c r="N92" s="92"/>
      <c r="O92" s="94"/>
      <c r="P92" s="93"/>
      <c r="Q92" s="6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row>
    <row r="93" spans="1:172" ht="35.25" customHeight="1" x14ac:dyDescent="0.6">
      <c r="A93" s="158" t="s">
        <v>50</v>
      </c>
      <c r="B93" s="158"/>
      <c r="C93" s="158"/>
      <c r="D93" s="158"/>
      <c r="E93" s="158"/>
      <c r="F93" s="158"/>
      <c r="G93" s="158"/>
      <c r="H93" s="158"/>
      <c r="I93" s="158"/>
      <c r="J93" s="158"/>
      <c r="K93" s="158"/>
      <c r="L93" s="158"/>
      <c r="M93" s="158"/>
      <c r="N93" s="158"/>
      <c r="O93" s="158"/>
      <c r="P93" s="158"/>
      <c r="Q93" s="159"/>
    </row>
    <row r="94" spans="1:172" x14ac:dyDescent="0.3">
      <c r="A94" s="166"/>
      <c r="B94" s="167"/>
      <c r="C94" s="167"/>
      <c r="D94" s="167"/>
      <c r="E94" s="167"/>
      <c r="F94" s="167"/>
      <c r="G94" s="167"/>
      <c r="H94" s="167"/>
      <c r="I94" s="167"/>
      <c r="J94" s="167"/>
      <c r="K94" s="167"/>
      <c r="L94" s="167"/>
      <c r="M94" s="167"/>
      <c r="N94" s="167"/>
      <c r="O94" s="167"/>
      <c r="P94" s="167"/>
      <c r="Q94" s="168"/>
    </row>
    <row r="95" spans="1:172" s="7" customFormat="1" ht="37.5" customHeight="1" x14ac:dyDescent="0.6">
      <c r="A95" s="160" t="s">
        <v>51</v>
      </c>
      <c r="B95" s="161"/>
      <c r="C95" s="161"/>
      <c r="D95" s="161"/>
      <c r="E95" s="161"/>
      <c r="F95" s="161"/>
      <c r="G95" s="161"/>
      <c r="H95" s="161"/>
      <c r="I95" s="161"/>
      <c r="J95" s="161"/>
      <c r="K95" s="161"/>
      <c r="L95" s="161"/>
      <c r="M95" s="161"/>
      <c r="N95" s="161"/>
      <c r="O95" s="161"/>
      <c r="P95" s="161"/>
      <c r="Q95" s="162"/>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row>
    <row r="96" spans="1:172" s="7" customFormat="1" ht="14.1" hidden="1" customHeight="1" x14ac:dyDescent="0.3">
      <c r="A96" s="42" t="s">
        <v>17</v>
      </c>
      <c r="B96" s="110"/>
      <c r="C96" s="28"/>
      <c r="D96" s="40"/>
      <c r="E96" s="73"/>
      <c r="F96" s="117"/>
      <c r="G96" s="31"/>
      <c r="H96" s="40"/>
      <c r="I96" s="13"/>
      <c r="J96" s="123"/>
      <c r="K96" s="36">
        <v>1700</v>
      </c>
      <c r="L96" s="40">
        <f>K96-K96*$P$99</f>
        <v>2465</v>
      </c>
      <c r="M96" s="43"/>
      <c r="N96" s="92">
        <f>C96*E96+G96*I96+K96*M96</f>
        <v>0</v>
      </c>
      <c r="O96" s="94"/>
      <c r="P96" s="93">
        <f t="shared" si="76"/>
        <v>0</v>
      </c>
      <c r="Q96" s="61">
        <f>E96*0.05+I96*0.1+M96</f>
        <v>0</v>
      </c>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row>
    <row r="97" spans="1:172" s="7" customFormat="1" ht="14.1" customHeight="1" thickBot="1" x14ac:dyDescent="0.35">
      <c r="A97" s="163"/>
      <c r="B97" s="164"/>
      <c r="C97" s="164"/>
      <c r="D97" s="164"/>
      <c r="E97" s="164"/>
      <c r="F97" s="164"/>
      <c r="G97" s="164"/>
      <c r="H97" s="164"/>
      <c r="I97" s="164"/>
      <c r="J97" s="164"/>
      <c r="K97" s="164"/>
      <c r="L97" s="164"/>
      <c r="M97" s="164"/>
      <c r="N97" s="164"/>
      <c r="O97" s="164"/>
      <c r="P97" s="164"/>
      <c r="Q97" s="165"/>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row>
    <row r="98" spans="1:172" ht="16.5" customHeight="1" thickBot="1" x14ac:dyDescent="0.45">
      <c r="A98" s="14"/>
      <c r="B98" s="111"/>
      <c r="C98" s="3"/>
      <c r="D98" s="2"/>
      <c r="E98" s="4">
        <f>((SUM(E18:E92))*50)/1000</f>
        <v>0</v>
      </c>
      <c r="F98" s="118"/>
      <c r="G98" s="2"/>
      <c r="H98" s="2"/>
      <c r="I98" s="2">
        <f>((SUM(I18:I92)*100)/1000)</f>
        <v>0</v>
      </c>
      <c r="J98" s="118"/>
      <c r="K98" s="2"/>
      <c r="L98" s="2"/>
      <c r="M98" s="15">
        <f>SUM(M18:M97)</f>
        <v>0</v>
      </c>
      <c r="N98" s="92">
        <f>SUM(N4:N97)</f>
        <v>0</v>
      </c>
      <c r="O98" s="95"/>
      <c r="P98" s="130">
        <f>N98</f>
        <v>0</v>
      </c>
      <c r="Q98" s="129">
        <f>E98+I98+M98</f>
        <v>0</v>
      </c>
      <c r="R98" s="32"/>
    </row>
    <row r="99" spans="1:172" s="1" customFormat="1" ht="24" customHeight="1" thickBot="1" x14ac:dyDescent="0.65">
      <c r="A99" s="71" t="s">
        <v>14</v>
      </c>
      <c r="B99" s="112"/>
      <c r="C99" s="17" t="s">
        <v>10</v>
      </c>
      <c r="D99" s="1" t="s">
        <v>61</v>
      </c>
      <c r="E99" s="18" t="s">
        <v>36</v>
      </c>
      <c r="F99" s="119"/>
      <c r="G99" s="175" t="s">
        <v>11</v>
      </c>
      <c r="H99" s="176"/>
      <c r="I99" s="46" t="s">
        <v>13</v>
      </c>
      <c r="J99" s="126"/>
      <c r="K99" s="67" t="s">
        <v>16</v>
      </c>
      <c r="L99" s="178" t="s">
        <v>8</v>
      </c>
      <c r="M99" s="178"/>
      <c r="N99" s="90"/>
      <c r="O99" s="91"/>
      <c r="P99" s="131">
        <v>-0.45</v>
      </c>
      <c r="Q99" s="11"/>
      <c r="R99" s="11"/>
      <c r="S99" s="11"/>
      <c r="T99" s="11"/>
    </row>
    <row r="100" spans="1:172" ht="32.25" customHeight="1" thickBot="1" x14ac:dyDescent="0.65">
      <c r="A100" s="72" t="s">
        <v>59</v>
      </c>
      <c r="B100" s="113"/>
      <c r="C100" s="12">
        <v>0</v>
      </c>
      <c r="D100" s="12">
        <v>0.05</v>
      </c>
      <c r="E100" s="16">
        <v>7.0000000000000007E-2</v>
      </c>
      <c r="F100" s="120"/>
      <c r="G100" s="177">
        <v>0.1</v>
      </c>
      <c r="H100" s="176"/>
      <c r="I100" s="47">
        <v>0.15</v>
      </c>
      <c r="J100" s="127"/>
      <c r="K100" s="68" t="s">
        <v>15</v>
      </c>
      <c r="L100" s="179" t="s">
        <v>3</v>
      </c>
      <c r="M100" s="179"/>
      <c r="N100" s="91"/>
      <c r="O100" s="91"/>
      <c r="P100" s="132">
        <f>P98-P99*P98</f>
        <v>0</v>
      </c>
    </row>
    <row r="101" spans="1:172" s="24" customFormat="1" ht="18" x14ac:dyDescent="0.35">
      <c r="A101" s="172" t="s">
        <v>5</v>
      </c>
      <c r="B101" s="172"/>
      <c r="C101" s="172"/>
      <c r="D101" s="172"/>
      <c r="E101" s="172"/>
      <c r="F101" s="172"/>
      <c r="G101" s="172"/>
      <c r="H101" s="172"/>
      <c r="I101" s="172"/>
      <c r="J101" s="172"/>
      <c r="K101" s="172"/>
      <c r="L101" s="172"/>
      <c r="M101" s="172"/>
      <c r="N101" s="172"/>
      <c r="O101" s="172"/>
      <c r="P101" s="172"/>
      <c r="Q101" s="172"/>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row>
    <row r="102" spans="1:172" s="1" customFormat="1" ht="49.5" customHeight="1" x14ac:dyDescent="0.45">
      <c r="A102" s="174" t="s">
        <v>115</v>
      </c>
      <c r="B102" s="174"/>
      <c r="C102" s="174"/>
      <c r="D102" s="174"/>
      <c r="E102" s="174"/>
      <c r="F102" s="174"/>
      <c r="G102" s="174"/>
      <c r="H102" s="174"/>
      <c r="I102" s="174"/>
      <c r="J102" s="174"/>
      <c r="K102" s="174"/>
      <c r="L102" s="174"/>
      <c r="M102" s="174"/>
      <c r="N102" s="174"/>
      <c r="O102" s="174"/>
      <c r="P102" s="174"/>
      <c r="Q102" s="174"/>
    </row>
    <row r="103" spans="1:172" s="24" customFormat="1" ht="21" x14ac:dyDescent="0.4">
      <c r="A103" s="169" t="s">
        <v>12</v>
      </c>
      <c r="B103" s="170"/>
      <c r="C103" s="171"/>
      <c r="D103" s="171"/>
      <c r="E103" s="171"/>
      <c r="F103" s="171"/>
      <c r="G103" s="171"/>
      <c r="H103" s="171"/>
      <c r="I103" s="171"/>
      <c r="J103" s="171"/>
      <c r="K103" s="171"/>
      <c r="L103" s="171"/>
      <c r="M103" s="171"/>
      <c r="N103" s="171"/>
      <c r="O103" s="171"/>
      <c r="P103" s="171"/>
      <c r="Q103" s="17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row>
    <row r="104" spans="1:172" s="1" customFormat="1" x14ac:dyDescent="0.3">
      <c r="A104" s="10"/>
      <c r="B104" s="10"/>
    </row>
    <row r="105" spans="1:172" s="24" customFormat="1" ht="18" x14ac:dyDescent="0.35">
      <c r="A105" s="172" t="s">
        <v>45</v>
      </c>
      <c r="B105" s="172"/>
      <c r="C105" s="172"/>
      <c r="D105" s="172"/>
      <c r="E105" s="172"/>
      <c r="F105" s="172"/>
      <c r="G105" s="172"/>
      <c r="H105" s="172"/>
      <c r="I105" s="172"/>
      <c r="J105" s="172"/>
      <c r="K105" s="172"/>
      <c r="L105" s="172"/>
      <c r="M105" s="172"/>
      <c r="N105" s="172"/>
      <c r="O105" s="172"/>
      <c r="P105" s="172"/>
      <c r="Q105" s="172"/>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row>
    <row r="106" spans="1:172" s="1" customFormat="1" x14ac:dyDescent="0.3"/>
    <row r="107" spans="1:172" ht="29.25" customHeight="1" x14ac:dyDescent="0.6">
      <c r="A107" s="173" t="s">
        <v>30</v>
      </c>
      <c r="B107" s="173"/>
      <c r="C107" s="173"/>
      <c r="D107" s="173"/>
      <c r="E107" s="173"/>
      <c r="F107" s="173"/>
      <c r="G107" s="173"/>
      <c r="H107" s="173"/>
      <c r="I107" s="173"/>
      <c r="J107" s="173"/>
      <c r="K107" s="173"/>
      <c r="L107" s="173"/>
      <c r="M107" s="173"/>
      <c r="N107" s="173"/>
      <c r="O107" s="173"/>
      <c r="P107" s="173"/>
      <c r="Q107" s="173"/>
    </row>
    <row r="108" spans="1:172" ht="15" customHeight="1" x14ac:dyDescent="0.3">
      <c r="A108" s="44"/>
      <c r="B108" s="44"/>
      <c r="D108" s="45"/>
    </row>
    <row r="109" spans="1:172" ht="21" x14ac:dyDescent="0.4">
      <c r="A109" s="156" t="s">
        <v>116</v>
      </c>
      <c r="B109" s="157"/>
      <c r="C109" s="157"/>
      <c r="D109" s="157"/>
      <c r="E109" s="157"/>
      <c r="F109" s="157"/>
      <c r="G109" s="157"/>
      <c r="H109" s="157"/>
      <c r="I109" s="157"/>
      <c r="J109" s="157"/>
      <c r="K109" s="157"/>
      <c r="L109" s="157"/>
      <c r="M109" s="157"/>
      <c r="N109" s="157"/>
      <c r="O109" s="157"/>
      <c r="P109" s="157"/>
      <c r="Q109" s="157"/>
    </row>
  </sheetData>
  <sortState ref="A3:U63">
    <sortCondition ref="A63"/>
  </sortState>
  <mergeCells count="20">
    <mergeCell ref="A73:Q73"/>
    <mergeCell ref="M3:Q3"/>
    <mergeCell ref="A57:Q57"/>
    <mergeCell ref="A43:Q43"/>
    <mergeCell ref="A11:Q11"/>
    <mergeCell ref="A2:L3"/>
    <mergeCell ref="A109:Q109"/>
    <mergeCell ref="A93:Q93"/>
    <mergeCell ref="A95:Q95"/>
    <mergeCell ref="A97:Q97"/>
    <mergeCell ref="A94:Q94"/>
    <mergeCell ref="A103:Q103"/>
    <mergeCell ref="A105:Q105"/>
    <mergeCell ref="A107:Q107"/>
    <mergeCell ref="A102:Q102"/>
    <mergeCell ref="G99:H99"/>
    <mergeCell ref="G100:H100"/>
    <mergeCell ref="L99:M99"/>
    <mergeCell ref="L100:M100"/>
    <mergeCell ref="A101:Q101"/>
  </mergeCells>
  <pageMargins left="0.7" right="0.7" top="0.75" bottom="0.75" header="0.3" footer="0.3"/>
  <pageSetup paperSize="9" scale="77" orientation="landscape"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ССОКТ г. Бугульма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Стронский Константин Александрович</cp:lastModifiedBy>
  <cp:lastPrinted>2018-02-23T14:49:05Z</cp:lastPrinted>
  <dcterms:created xsi:type="dcterms:W3CDTF">2016-09-27T10:43:32Z</dcterms:created>
  <dcterms:modified xsi:type="dcterms:W3CDTF">2023-03-13T09:03:00Z</dcterms:modified>
</cp:coreProperties>
</file>